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hidePivotFieldList="1" defaultThemeVersion="124226"/>
  <mc:AlternateContent xmlns:mc="http://schemas.openxmlformats.org/markup-compatibility/2006">
    <mc:Choice Requires="x15">
      <x15ac:absPath xmlns:x15ac="http://schemas.microsoft.com/office/spreadsheetml/2010/11/ac" url="C:\Users\mbathaWN\Documents\Telecomms\Procurement\IPAM\Pricing Schedule\"/>
    </mc:Choice>
  </mc:AlternateContent>
  <xr:revisionPtr revIDLastSave="0" documentId="13_ncr:1_{E0450CCB-B562-4EB3-AA28-4BEAA6DF15F3}" xr6:coauthVersionLast="47" xr6:coauthVersionMax="47" xr10:uidLastSave="{00000000-0000-0000-0000-000000000000}"/>
  <bookViews>
    <workbookView xWindow="-110" yWindow="-110" windowWidth="19420" windowHeight="10300" tabRatio="873" activeTab="3" xr2:uid="{00000000-000D-0000-FFFF-FFFF00000000}"/>
  </bookViews>
  <sheets>
    <sheet name="Read Me" sheetId="26" r:id="rId1"/>
    <sheet name="Tender Cover Sheet" sheetId="16" r:id="rId2"/>
    <sheet name="5.1.0 Preamble" sheetId="35" r:id="rId3"/>
    <sheet name="5.1.1 Pricing " sheetId="60" r:id="rId4"/>
    <sheet name="5.1.2 CPA Formulae" sheetId="5" r:id="rId5"/>
    <sheet name="5.1.3 Summary" sheetId="62" r:id="rId6"/>
    <sheet name="5.1.4 PS5" sheetId="55" state="hidden" r:id="rId7"/>
    <sheet name="5.1.4 Exchange Rates" sheetId="61" r:id="rId8"/>
  </sheets>
  <externalReferences>
    <externalReference r:id="rId9"/>
  </externalReferences>
  <definedNames>
    <definedName name="a">#REF!</definedName>
    <definedName name="Area_Print">#REF!</definedName>
    <definedName name="b">#REF!</definedName>
    <definedName name="copy">#REF!</definedName>
    <definedName name="d">#REF!</definedName>
    <definedName name="Data">#REF!</definedName>
    <definedName name="Data_Daywork">#REF!</definedName>
    <definedName name="Data_Opt_Bill5">#REF!</definedName>
    <definedName name="e">#REF!</definedName>
    <definedName name="_xlnm.Print_Area" localSheetId="4">'5.1.2 CPA Formulae'!$A$1:$BO$156</definedName>
    <definedName name="_xlnm.Print_Area" localSheetId="5">'5.1.3 Summary'!$A$1:$I$18</definedName>
    <definedName name="Sort_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62" l="1"/>
  <c r="E10" i="62"/>
  <c r="D10" i="62"/>
  <c r="C11" i="62"/>
  <c r="C10" i="62"/>
  <c r="B10" i="62"/>
  <c r="B11" i="62"/>
  <c r="N55" i="60" l="1"/>
  <c r="M55" i="60"/>
  <c r="L55" i="60"/>
  <c r="K55" i="60"/>
  <c r="J55" i="60"/>
  <c r="F55" i="60"/>
  <c r="N53" i="60"/>
  <c r="M53" i="60"/>
  <c r="L53" i="60"/>
  <c r="K53" i="60"/>
  <c r="J53" i="60"/>
  <c r="F53" i="60"/>
  <c r="F42" i="60"/>
  <c r="F51" i="60"/>
  <c r="F47" i="60"/>
  <c r="F46" i="60"/>
  <c r="J51" i="60"/>
  <c r="J47" i="60"/>
  <c r="K47" i="60" s="1"/>
  <c r="J46" i="60"/>
  <c r="K46" i="60" s="1"/>
  <c r="Z21" i="60"/>
  <c r="Z20" i="60"/>
  <c r="Z19" i="60"/>
  <c r="Z18" i="60"/>
  <c r="Z25" i="60"/>
  <c r="Z24" i="60"/>
  <c r="Z23" i="60"/>
  <c r="Z35" i="60"/>
  <c r="Z34" i="60"/>
  <c r="Z33" i="60"/>
  <c r="Z32" i="60"/>
  <c r="Z40" i="60"/>
  <c r="Z39" i="60"/>
  <c r="Z38" i="60"/>
  <c r="J40" i="60"/>
  <c r="J39" i="60"/>
  <c r="J38" i="60"/>
  <c r="J35" i="60"/>
  <c r="K35" i="60" s="1"/>
  <c r="L35" i="60" s="1"/>
  <c r="M35" i="60" s="1"/>
  <c r="N35" i="60" s="1"/>
  <c r="J34" i="60"/>
  <c r="K34" i="60" s="1"/>
  <c r="J33" i="60"/>
  <c r="K33" i="60" s="1"/>
  <c r="J30" i="60"/>
  <c r="K30" i="60" s="1"/>
  <c r="J29" i="60"/>
  <c r="K29" i="60" s="1"/>
  <c r="J28" i="60"/>
  <c r="K28" i="60" s="1"/>
  <c r="J25" i="60"/>
  <c r="K25" i="60" s="1"/>
  <c r="J24" i="60"/>
  <c r="K24" i="60" s="1"/>
  <c r="J19" i="60"/>
  <c r="K19" i="60" s="1"/>
  <c r="J20" i="60"/>
  <c r="K20" i="60"/>
  <c r="J21" i="60"/>
  <c r="K21" i="60"/>
  <c r="J18" i="60"/>
  <c r="K18" i="60" s="1"/>
  <c r="F40" i="60"/>
  <c r="F39" i="60"/>
  <c r="F38" i="60"/>
  <c r="F34" i="60"/>
  <c r="F33" i="60"/>
  <c r="F30" i="60"/>
  <c r="F29" i="60"/>
  <c r="F28" i="60"/>
  <c r="F25" i="60"/>
  <c r="F24" i="60"/>
  <c r="F19" i="60"/>
  <c r="F20" i="60"/>
  <c r="F21" i="60"/>
  <c r="F18" i="60"/>
  <c r="H40" i="60"/>
  <c r="H39" i="60"/>
  <c r="H38" i="60"/>
  <c r="Z30" i="60"/>
  <c r="Z29" i="60"/>
  <c r="Z28" i="60"/>
  <c r="Z27" i="60"/>
  <c r="L19" i="60" l="1"/>
  <c r="M19" i="60" s="1"/>
  <c r="N19" i="60" s="1"/>
  <c r="L25" i="60"/>
  <c r="M25" i="60" s="1"/>
  <c r="L21" i="60"/>
  <c r="L28" i="60"/>
  <c r="L34" i="60"/>
  <c r="M34" i="60" s="1"/>
  <c r="N34" i="60" s="1"/>
  <c r="L29" i="60"/>
  <c r="M29" i="60" s="1"/>
  <c r="N29" i="60" s="1"/>
  <c r="L30" i="60"/>
  <c r="M30" i="60" s="1"/>
  <c r="N30" i="60" s="1"/>
  <c r="L33" i="60"/>
  <c r="M33" i="60" s="1"/>
  <c r="N33" i="60" s="1"/>
  <c r="L20" i="60"/>
  <c r="M20" i="60" s="1"/>
  <c r="N20" i="60" s="1"/>
  <c r="L46" i="60"/>
  <c r="M46" i="60" s="1"/>
  <c r="N46" i="60" s="1"/>
  <c r="L47" i="60"/>
  <c r="M47" i="60" s="1"/>
  <c r="N47" i="60" s="1"/>
  <c r="L18" i="60"/>
  <c r="K39" i="60"/>
  <c r="L39" i="60" s="1"/>
  <c r="M39" i="60" s="1"/>
  <c r="N39" i="60" s="1"/>
  <c r="M21" i="60"/>
  <c r="N21" i="60" s="1"/>
  <c r="K40" i="60"/>
  <c r="L40" i="60" s="1"/>
  <c r="M40" i="60" s="1"/>
  <c r="N40" i="60" s="1"/>
  <c r="J42" i="60"/>
  <c r="L24" i="60"/>
  <c r="M24" i="60" s="1"/>
  <c r="N24" i="60" s="1"/>
  <c r="K38" i="60"/>
  <c r="L38" i="60" s="1"/>
  <c r="M38" i="60" s="1"/>
  <c r="N38" i="60" s="1"/>
  <c r="N25" i="60" l="1"/>
  <c r="M28" i="60"/>
  <c r="N28" i="60" s="1"/>
  <c r="L42" i="60"/>
  <c r="M18" i="60"/>
  <c r="M42" i="60" s="1"/>
  <c r="K42" i="60"/>
  <c r="N18" i="60" l="1"/>
  <c r="N42" i="60" s="1"/>
  <c r="D50" i="60" l="1"/>
  <c r="Z47" i="60"/>
  <c r="Z46" i="60"/>
  <c r="Z45" i="60"/>
  <c r="F50" i="60" l="1"/>
  <c r="J50" i="60"/>
  <c r="C3" i="26"/>
  <c r="C2" i="26"/>
  <c r="C1" i="26"/>
  <c r="E11" i="62" l="1"/>
  <c r="E13" i="62" s="1"/>
  <c r="E14" i="62" s="1"/>
  <c r="E15" i="62" l="1"/>
  <c r="Z50" i="60" l="1"/>
  <c r="Z51" i="60"/>
  <c r="H51" i="60"/>
  <c r="K51" i="60" s="1"/>
  <c r="L51" i="60" s="1"/>
  <c r="M51" i="60" s="1"/>
  <c r="N51" i="60" s="1"/>
  <c r="H50" i="60"/>
  <c r="K50" i="60" s="1"/>
  <c r="L50" i="60" s="1"/>
  <c r="M50" i="60" s="1"/>
  <c r="N50" i="60" s="1"/>
  <c r="C13" i="62" l="1"/>
  <c r="D11" i="62"/>
  <c r="D13" i="62" s="1"/>
  <c r="F11" i="62" l="1"/>
  <c r="F13" i="62" s="1"/>
  <c r="F14" i="62" s="1"/>
  <c r="F15" i="62" s="1"/>
  <c r="C11" i="5"/>
  <c r="C3" i="61"/>
  <c r="C2" i="61"/>
  <c r="C1" i="61"/>
  <c r="C3" i="62"/>
  <c r="C2" i="62"/>
  <c r="C1" i="62"/>
  <c r="C3" i="5"/>
  <c r="C2" i="5"/>
  <c r="C1" i="5"/>
  <c r="B3" i="60"/>
  <c r="B2" i="60"/>
  <c r="B1" i="60"/>
  <c r="C1" i="35"/>
  <c r="C3" i="35"/>
  <c r="B149" i="5"/>
  <c r="B138" i="5"/>
  <c r="B127" i="5"/>
  <c r="B116" i="5"/>
  <c r="B105" i="5"/>
  <c r="B94" i="5"/>
  <c r="B83" i="5"/>
  <c r="B72" i="5"/>
  <c r="B61" i="5"/>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2" i="5"/>
  <c r="C13" i="5"/>
  <c r="C14" i="5"/>
  <c r="C15" i="5"/>
  <c r="C16" i="5"/>
  <c r="C17" i="5"/>
  <c r="C18" i="5"/>
  <c r="C19" i="5"/>
  <c r="C20" i="5"/>
  <c r="B50" i="5"/>
  <c r="C1" i="55"/>
  <c r="C2" i="35"/>
  <c r="C2" i="55"/>
  <c r="Q80" i="55" l="1"/>
  <c r="K80" i="55"/>
  <c r="O80" i="55"/>
  <c r="P31" i="55"/>
  <c r="P48" i="55" s="1"/>
  <c r="P50" i="55" s="1"/>
  <c r="L40" i="55"/>
  <c r="Q48" i="55"/>
  <c r="Q50" i="55" s="1"/>
  <c r="L48" i="55"/>
  <c r="L50" i="55" s="1"/>
  <c r="N80" i="55"/>
  <c r="C20" i="16"/>
  <c r="O48" i="55"/>
  <c r="O50" i="55" s="1"/>
  <c r="M80" i="55"/>
  <c r="N31" i="55"/>
  <c r="N48" i="55" s="1"/>
  <c r="N50" i="55" s="1"/>
  <c r="L80" i="55"/>
  <c r="D14" i="62" l="1"/>
  <c r="D15" i="62" s="1"/>
  <c r="C14" i="62" l="1"/>
  <c r="C15" i="62" s="1"/>
  <c r="C28" i="16" l="1"/>
  <c r="B4" i="60" l="1"/>
  <c r="C4" i="35"/>
  <c r="C4" i="61"/>
  <c r="C4" i="5"/>
  <c r="C4" i="62"/>
  <c r="C18" i="16"/>
  <c r="C4" i="55"/>
</calcChain>
</file>

<file path=xl/sharedStrings.xml><?xml version="1.0" encoding="utf-8"?>
<sst xmlns="http://schemas.openxmlformats.org/spreadsheetml/2006/main" count="1272" uniqueCount="415">
  <si>
    <t>Total</t>
  </si>
  <si>
    <t>A</t>
  </si>
  <si>
    <t>B</t>
  </si>
  <si>
    <t>C</t>
  </si>
  <si>
    <t>D</t>
  </si>
  <si>
    <t>E</t>
  </si>
  <si>
    <t>F</t>
  </si>
  <si>
    <t>G</t>
  </si>
  <si>
    <t>H</t>
  </si>
  <si>
    <t>I</t>
  </si>
  <si>
    <t>J</t>
  </si>
  <si>
    <t>GENERAL NOTES :</t>
  </si>
  <si>
    <t>PRICING INFORMATION</t>
  </si>
  <si>
    <t>(excluding VAT)</t>
  </si>
  <si>
    <t>RAND VALUE IN WORDS</t>
  </si>
  <si>
    <t>DATE :</t>
  </si>
  <si>
    <t>SIGNATURE :</t>
  </si>
  <si>
    <t>A1</t>
  </si>
  <si>
    <t>A2</t>
  </si>
  <si>
    <t>A3</t>
  </si>
  <si>
    <t>A4</t>
  </si>
  <si>
    <t>A5</t>
  </si>
  <si>
    <t>A6</t>
  </si>
  <si>
    <t>B1</t>
  </si>
  <si>
    <t>B2</t>
  </si>
  <si>
    <t>B3</t>
  </si>
  <si>
    <t>B4</t>
  </si>
  <si>
    <t>B5</t>
  </si>
  <si>
    <t>B6</t>
  </si>
  <si>
    <t>C1</t>
  </si>
  <si>
    <t>C2</t>
  </si>
  <si>
    <t>C3</t>
  </si>
  <si>
    <t>C4</t>
  </si>
  <si>
    <t>C5</t>
  </si>
  <si>
    <t>C6</t>
  </si>
  <si>
    <t>D1</t>
  </si>
  <si>
    <t>D2</t>
  </si>
  <si>
    <t>D3</t>
  </si>
  <si>
    <t>D4</t>
  </si>
  <si>
    <t>D5</t>
  </si>
  <si>
    <t>D6</t>
  </si>
  <si>
    <t>E1</t>
  </si>
  <si>
    <t>E2</t>
  </si>
  <si>
    <t>E3</t>
  </si>
  <si>
    <t>E4</t>
  </si>
  <si>
    <t>E5</t>
  </si>
  <si>
    <t>E6</t>
  </si>
  <si>
    <t>F1</t>
  </si>
  <si>
    <t>F2</t>
  </si>
  <si>
    <t>F3</t>
  </si>
  <si>
    <t>F4</t>
  </si>
  <si>
    <t>F5</t>
  </si>
  <si>
    <t>F6</t>
  </si>
  <si>
    <t>G1</t>
  </si>
  <si>
    <t>G2</t>
  </si>
  <si>
    <t>G3</t>
  </si>
  <si>
    <t>G4</t>
  </si>
  <si>
    <t>G5</t>
  </si>
  <si>
    <t>G6</t>
  </si>
  <si>
    <t>H1</t>
  </si>
  <si>
    <t>H2</t>
  </si>
  <si>
    <t>H3</t>
  </si>
  <si>
    <t>H4</t>
  </si>
  <si>
    <t>H5</t>
  </si>
  <si>
    <t>H6</t>
  </si>
  <si>
    <t>I1</t>
  </si>
  <si>
    <t>I2</t>
  </si>
  <si>
    <t>I3</t>
  </si>
  <si>
    <t>I4</t>
  </si>
  <si>
    <t>I5</t>
  </si>
  <si>
    <t>I6</t>
  </si>
  <si>
    <t>J1</t>
  </si>
  <si>
    <t>J2</t>
  </si>
  <si>
    <t>J3</t>
  </si>
  <si>
    <t>J4</t>
  </si>
  <si>
    <t>J5</t>
  </si>
  <si>
    <t>J6</t>
  </si>
  <si>
    <t xml:space="preserve"> </t>
  </si>
  <si>
    <t>[Price in Words]</t>
  </si>
  <si>
    <t xml:space="preserve">TENDERER’S NAME:  </t>
  </si>
  <si>
    <t>READ ME</t>
  </si>
  <si>
    <t>Enquiry No.</t>
  </si>
  <si>
    <t>Package Name:</t>
  </si>
  <si>
    <t>Tenderer's Name:</t>
  </si>
  <si>
    <t>ENQUIRY No.</t>
  </si>
  <si>
    <t>NAME OF PACKAGE:</t>
  </si>
  <si>
    <t>Read Me</t>
  </si>
  <si>
    <t>Category of Offer:</t>
  </si>
  <si>
    <t>Conventions used in this workbook</t>
  </si>
  <si>
    <t>This workbook contains the following sheets:</t>
  </si>
  <si>
    <t>The following conventions have been used in this workbook to facilitate its accurate use:</t>
  </si>
  <si>
    <t>FULL NAMES OF SIGNATORY:</t>
  </si>
  <si>
    <t>DESIGNATION OF SIGNATORY:</t>
  </si>
  <si>
    <t>Type in the description of each formula in the tables below</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</si>
  <si>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</si>
  <si>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</si>
  <si>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Formula B</t>
  </si>
  <si>
    <t>Formula A</t>
  </si>
  <si>
    <t>Tenderer's description of Formula D</t>
  </si>
  <si>
    <t>Tenderer's description of Formula E</t>
  </si>
  <si>
    <t>Tenderer's description of Formula F</t>
  </si>
  <si>
    <t>Tenderer's description of Formula G</t>
  </si>
  <si>
    <t>Tenderer's description of Formula H</t>
  </si>
  <si>
    <t>Tenderer's description of Formula I</t>
  </si>
  <si>
    <t>Tenderer's description of Formula J</t>
  </si>
  <si>
    <t>Index Ref.</t>
  </si>
  <si>
    <t>Fixed 15% minimum not subject to CPA (0.150)</t>
  </si>
  <si>
    <t>Description / scope of index (e.g. Labour)</t>
  </si>
  <si>
    <t>Source/publisher of index (e.g. SEIFSA, StatsSA, LME)</t>
  </si>
  <si>
    <t>Historical data provided (Yes or No- provide Internet address)</t>
  </si>
  <si>
    <t>Proportions / weightings for each index (refer note 1)</t>
  </si>
  <si>
    <t>CPA FORMULA NOTES :</t>
  </si>
  <si>
    <t>This sheet provides general guidelines for this section.</t>
  </si>
  <si>
    <t>Tender Cover Sheet</t>
  </si>
  <si>
    <t>NOTES:</t>
  </si>
  <si>
    <t>Base Date Index (refer note 5)</t>
  </si>
  <si>
    <t>Base Month for CPA if not Base Date as defined (refer note 4)</t>
  </si>
  <si>
    <t>Historical data provided (Yes or No- provide http link)</t>
  </si>
  <si>
    <t>Formula Code</t>
  </si>
  <si>
    <t>Summary of the description of the Tenderer's Formulae</t>
  </si>
  <si>
    <t>No.</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</si>
  <si>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</si>
  <si>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Base Date Index :</t>
    </r>
    <r>
      <rPr>
        <sz val="12"/>
        <rFont val="Arial"/>
        <family val="2"/>
      </rPr>
      <t xml:space="preserve">   The base index or reference price must be inserted in the appropriate column.</t>
    </r>
  </si>
  <si>
    <t>Only Light Green highlighted cells are to be inputted by the Tenderer.</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</si>
  <si>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</si>
  <si>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</si>
  <si>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t>The total of the prices must include for all direct and indirect costs, overheads, profit on costs, risks, liabilities, obligations, etc. relative to the contract.</t>
  </si>
  <si>
    <t>SPECIFIC REQUIREMENTS</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</si>
  <si>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</si>
  <si>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</si>
  <si>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</si>
  <si>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</si>
  <si>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</si>
  <si>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</si>
  <si>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</si>
  <si>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</si>
  <si>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</si>
  <si>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</si>
  <si>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</si>
  <si>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</si>
  <si>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</si>
  <si>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</si>
  <si>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</si>
  <si>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</si>
  <si>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</si>
  <si>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</si>
  <si>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</si>
  <si>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</si>
  <si>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</si>
  <si>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</si>
  <si>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</si>
  <si>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</si>
  <si>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</si>
  <si>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</si>
  <si>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</si>
  <si>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</si>
  <si>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</si>
  <si>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</si>
  <si>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</si>
  <si>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</si>
  <si>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</si>
  <si>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</si>
  <si>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</si>
  <si>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</si>
  <si>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</si>
  <si>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</si>
  <si>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</si>
  <si>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</si>
  <si>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</si>
  <si>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</si>
  <si>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</si>
  <si>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</si>
  <si>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</si>
  <si>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</si>
  <si>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(15+22+25+28)</t>
  </si>
  <si>
    <t>PRICE DELIVERED TO PORT R.S.A. (LINE 5)</t>
  </si>
  <si>
    <t>(In Foreign Currency)</t>
  </si>
  <si>
    <t>(FOB)</t>
  </si>
  <si>
    <t>(FREIGHT)</t>
  </si>
  <si>
    <t>(INSURANCE)</t>
  </si>
  <si>
    <t>PRICE EXPATRIATE LABOUR (LINE 25)</t>
  </si>
  <si>
    <t>PRICE OVERSEAS ENGINEERING SERVICES (LINE 27)</t>
  </si>
  <si>
    <t>SIGNATURE...................................................................</t>
  </si>
  <si>
    <t>CAPACITY........................................................................</t>
  </si>
  <si>
    <t>29: TOTAL PRICE DELIVERED TO SITE (EXCL VAT)</t>
  </si>
  <si>
    <t>30. VAT</t>
  </si>
  <si>
    <t>32: CURRENCY A   1 ZAR=............</t>
  </si>
  <si>
    <t>33: CURRENCY B   1 ZAR=............</t>
  </si>
  <si>
    <t>34: CURRENCY C   1 ZAR=............</t>
  </si>
  <si>
    <t>35: CURRENCY D   1 ZAR=............</t>
  </si>
  <si>
    <t>36: CURRENCY E   1 ZAR=............</t>
  </si>
  <si>
    <t xml:space="preserve">37: TOTAL F.O.B. PRICE </t>
  </si>
  <si>
    <t>38: CURRENCY A   1 ZAR=............</t>
  </si>
  <si>
    <t>39: CURRENCY B   1 ZAR=............</t>
  </si>
  <si>
    <t>40: CURRENCY C   1 ZAR=............</t>
  </si>
  <si>
    <t>41: CURRENCY D   1 ZAR=............</t>
  </si>
  <si>
    <t>42: CURRENCY E   1 ZAR=.............</t>
  </si>
  <si>
    <t xml:space="preserve">43.TOTAL PRICE EXPATRIATE LABOUR </t>
  </si>
  <si>
    <t>44: CURRENCY A   1 ZAR=............</t>
  </si>
  <si>
    <t>45: CURRENCY B   1 ZAR=............</t>
  </si>
  <si>
    <t>46: CURRENCY C   1 ZAR=............</t>
  </si>
  <si>
    <t>47: CURRENCY D   1 ZAR=............</t>
  </si>
  <si>
    <t>48: CURRENCY E   1 ZAR=.............</t>
  </si>
  <si>
    <t xml:space="preserve">49: TOTAL PRICE OVERSEAS ENGINEERING SERVICES (LINE 26) </t>
  </si>
  <si>
    <t>50: FOREIGN CONTENT OF TOTAL PRICE</t>
  </si>
  <si>
    <t>5.1.0 Preamble</t>
  </si>
  <si>
    <t>(including VAT)</t>
  </si>
  <si>
    <t xml:space="preserve">5.1.0 PREAMBLE TO PRICE SCHEDULE </t>
  </si>
  <si>
    <t>The Prices are the amounts stated in the price column of the Price Schedule.  Where an estimated quantity is stated for an item in the Price Schedule, the Price is calculated by multiplying the estimated quantity by the rate.</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</si>
  <si>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</si>
  <si>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</si>
  <si>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ZAR</t>
  </si>
  <si>
    <t xml:space="preserve">5.1.4. PS 5 </t>
  </si>
  <si>
    <t>31: TOTAL  PRICE DELIVERED TO SITE (INCLD) VAT</t>
  </si>
  <si>
    <t xml:space="preserve">                </t>
  </si>
  <si>
    <t>(5=32+33+34+35+36)</t>
  </si>
  <si>
    <t>(24=38+39+40+41+42)</t>
  </si>
  <si>
    <t>(26=44+45+46+47+48)</t>
  </si>
  <si>
    <t>(37+43+49)</t>
  </si>
  <si>
    <t>The exchange rates inputted below must be the same as per Worksheet 5.1.6   Exchange Rates.</t>
  </si>
  <si>
    <t>(29+30)</t>
  </si>
  <si>
    <t>Must agree with Price (Including VAT) on Tender Cover Page</t>
  </si>
  <si>
    <t>TENDERED PRICE:  IN ZAR</t>
  </si>
  <si>
    <t>There will be no inputting in Grey highlighted cells.</t>
  </si>
  <si>
    <t xml:space="preserve"> Please note, that the Tenderer is to input the VAT amount as no formulae has been provided for the VAT portion.</t>
  </si>
  <si>
    <t>Description</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</si>
  <si>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</si>
  <si>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</si>
  <si>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</si>
  <si>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</si>
  <si>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</si>
  <si>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</si>
  <si>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</si>
  <si>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Local Currency</t>
  </si>
  <si>
    <t>CPA</t>
  </si>
  <si>
    <t>Formula C</t>
  </si>
  <si>
    <t>Formula D</t>
  </si>
  <si>
    <t>Formula E</t>
  </si>
  <si>
    <t>Formula F</t>
  </si>
  <si>
    <t>Formula G</t>
  </si>
  <si>
    <t>Formula H</t>
  </si>
  <si>
    <t>Formula I</t>
  </si>
  <si>
    <t>Formula J</t>
  </si>
  <si>
    <t>5.1.2 CONTRACT PRICE ADJUSTMENT (CPA) FOR INFLATION</t>
  </si>
  <si>
    <t>5.1.1. Pricing</t>
  </si>
  <si>
    <t>5.1.1 Pricing</t>
  </si>
  <si>
    <t>5.1.2 CPA Formulae</t>
  </si>
  <si>
    <t>No ALTERNATIVE offers are accepted.</t>
  </si>
  <si>
    <t>Only Main Offer is to be submitted. Main offer tenderers are to fully comply with the requirements in the General Notes and CPA Formulae Notes below.</t>
  </si>
  <si>
    <t>Category of Offer ( Main Offer Only):</t>
  </si>
  <si>
    <t>Main Offer Only</t>
  </si>
  <si>
    <t>This Total is to add up to 100% for each CPA formula submitted by tenderer</t>
  </si>
  <si>
    <t>Local</t>
  </si>
  <si>
    <t>CATEGORY OF OFFER (MAIN OFFER ONLY):</t>
  </si>
  <si>
    <t xml:space="preserve">The CPA escalation will be calculated as follows: latest index which is the latest available index at the end of each contractual year vs. the base index which is one month prior to tender closing date. </t>
  </si>
  <si>
    <t>Only The Main Offer shall be accepted. No alternative offers are accepted. There must be a separate Excel and PDF file for the main offer.</t>
  </si>
  <si>
    <r>
      <t xml:space="preserve">CPA Formulae Codes Column I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 - J )</t>
    </r>
    <r>
      <rPr>
        <sz val="12"/>
        <rFont val="Arial"/>
        <family val="2"/>
      </rPr>
      <t xml:space="preserve"> then  the tenderer must populate their respective CPA formula in  5.1.2 CPA Formulae Worksheet. Codes and descriptions must be selected by the tenderer and inserted into each row of activity. </t>
    </r>
  </si>
  <si>
    <t>Read these notes BEFORE you commence input  to this workbook. Changes may not be made to this workbook. No columns may be removed, edited, added or changed on this workbook.</t>
  </si>
  <si>
    <t>Total Tendered Value (ZAR)</t>
  </si>
  <si>
    <t>RoE Currency 1,00 = ZAR</t>
  </si>
  <si>
    <t>Unit Price in Foreign Currency</t>
  </si>
  <si>
    <t>Total Foreign Price in Local Currency (ZAR)</t>
  </si>
  <si>
    <t>Foreign Currency</t>
  </si>
  <si>
    <t>Tendered Price Excld. Vat (ZAR)</t>
  </si>
  <si>
    <t xml:space="preserve">Vat </t>
  </si>
  <si>
    <t>Tendered Price Including Vat (ZAR)</t>
  </si>
  <si>
    <t>Local + Foreign</t>
  </si>
  <si>
    <t>USD</t>
  </si>
  <si>
    <t xml:space="preserve">The following URL (electronic route) is to be followed to access the relevant SARB rates on their web pages:
</t>
  </si>
  <si>
    <t>-  Select Research
-  Then select Rates
-  Click on "Select historical exchange rates and other interest rates"
-  Clicking on the exchange rate in the following page opens the daily rates per currency and SA Rand</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</si>
  <si>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</si>
  <si>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</si>
  <si>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</si>
  <si>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EXCHANGE RATES PUBLISHED BY SARB</t>
  </si>
  <si>
    <t>NB: Tenderers must submit proof of the SARB rate (s) of exchange used.</t>
  </si>
  <si>
    <t>Date for which the rates are published :</t>
  </si>
  <si>
    <t>No</t>
  </si>
  <si>
    <t>Currency Description</t>
  </si>
  <si>
    <t>Code</t>
  </si>
  <si>
    <t>Exchange Rate
Currency 1,00 = R Amount</t>
  </si>
  <si>
    <t>Payment Method 1a, 1b or 2</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</si>
  <si>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</si>
  <si>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</si>
  <si>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</si>
  <si>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</si>
  <si>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</si>
  <si>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</si>
  <si>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</si>
  <si>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</si>
  <si>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</si>
  <si>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</si>
  <si>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</si>
  <si>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</si>
  <si>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</si>
  <si>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</si>
  <si>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</si>
  <si>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</si>
  <si>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</si>
  <si>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</si>
  <si>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</si>
  <si>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</si>
  <si>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</si>
  <si>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</si>
  <si>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</si>
  <si>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</si>
  <si>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</si>
  <si>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</si>
  <si>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Total Tendered Value</t>
  </si>
  <si>
    <t>Manual input required</t>
  </si>
  <si>
    <t>All prices in ZAR</t>
  </si>
  <si>
    <t>Section Description</t>
  </si>
  <si>
    <t>TOTAL PRICE EXCLUDING VAT</t>
  </si>
  <si>
    <t>SOUTH AFRICAN VAT - ON IMPORTED GOODS</t>
  </si>
  <si>
    <t>TOTAL PRICES INCLUDING VAT</t>
  </si>
  <si>
    <t>CPA Formula No.
(See Sheet 5.1.2)</t>
  </si>
  <si>
    <t>CPA Description
(See Sheet 5.1.2)</t>
  </si>
  <si>
    <t>Line No.</t>
  </si>
  <si>
    <t xml:space="preserve">Total Tendered Value </t>
  </si>
  <si>
    <t>Must agree with Price (Excl. VAT) on Tender Cover Page</t>
  </si>
  <si>
    <t>Must agree with Price (Incl. VAT) on Tender Cover Page</t>
  </si>
  <si>
    <t>Total Foreign Price in Foreign Currency</t>
  </si>
  <si>
    <t xml:space="preserve">If more than one payment method apply for a currency, the Tenderer must request an additional row be inserted in the table in order to split the values and identify the relevant method.   </t>
  </si>
  <si>
    <t>Total Foreign Currency</t>
  </si>
  <si>
    <t>Total Foreign Currency (ZAR)</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</si>
  <si>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</si>
  <si>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Date to be inserted in the following format: Day, Month and Year.
Must be the SARB rate at 12:00 on day of advertisement of bid</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</si>
  <si>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</si>
  <si>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Source</t>
  </si>
  <si>
    <t>Activity description</t>
  </si>
  <si>
    <t>Tenderer's description of Formula C</t>
  </si>
  <si>
    <t>Tenderer's description of Formula B</t>
  </si>
  <si>
    <t>Tenderer's description of Formula A</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</si>
  <si>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</si>
  <si>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yy/mm/dd</t>
  </si>
  <si>
    <r>
      <rPr>
        <b/>
        <u/>
        <sz val="12"/>
        <rFont val="Arial"/>
        <family val="2"/>
      </rPr>
      <t xml:space="preserve">NB - Column F &amp; Column N in 5.1.1 Pricing is a </t>
    </r>
    <r>
      <rPr>
        <b/>
        <sz val="12"/>
        <rFont val="Arial"/>
        <family val="2"/>
      </rPr>
      <t xml:space="preserve"> drop down cell for tenderer to select the Currency and CPA formula chosen that they would have populated in 5.1.2 CPA Formulae and 5.1.4 Exchange Rates. It is the </t>
    </r>
    <r>
      <rPr>
        <b/>
        <u/>
        <sz val="14"/>
        <rFont val="Arial"/>
        <family val="2"/>
      </rPr>
      <t>Tenderer'</t>
    </r>
    <r>
      <rPr>
        <b/>
        <sz val="12"/>
        <rFont val="Arial"/>
        <family val="2"/>
      </rPr>
      <t>s responsibility to ensure that Column H correctly reflects the intention of the Tenderer.</t>
    </r>
  </si>
  <si>
    <t>Fixed</t>
  </si>
  <si>
    <r>
      <t>Prices are 100 % fixed and firm. CPA is not applicable</t>
    </r>
    <r>
      <rPr>
        <sz val="10"/>
        <color indexed="10"/>
        <rFont val="Arial"/>
        <family val="2"/>
      </rPr>
      <t xml:space="preserve">. </t>
    </r>
    <r>
      <rPr>
        <b/>
        <sz val="10"/>
        <color indexed="10"/>
        <rFont val="Arial"/>
        <family val="2"/>
      </rPr>
      <t/>
    </r>
  </si>
  <si>
    <t xml:space="preserve">Firm and Fixed </t>
  </si>
  <si>
    <t xml:space="preserve">5.1.3 Summary </t>
  </si>
  <si>
    <t>5.1.4 EXCHANGE RATES FOR MULTIPLE CURRENCIES</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</si>
  <si>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</si>
  <si>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</si>
  <si>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Currency Code (See Sheet 5.1.4 Rate of Exchange)</t>
  </si>
  <si>
    <t>Title/Definition : Linked to the index, e.g., Table C3, All hourly paid employees.  Must be completely defined</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</si>
  <si>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</si>
  <si>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Unit of measure</t>
  </si>
  <si>
    <t>www.resbank.co.za</t>
  </si>
  <si>
    <t>Table No.</t>
  </si>
  <si>
    <t>All worksheets in this Pricing Schedule are to be submitted. Tenderers are not allowed to ommit a worksheet. If specifically worksheets, 5.1.1 or 5.1.2 are ommited, it will be deemed that CPA  are not applicable to this tender. Rate of exchange (ROE) cannot be accepted by Eskom to form part of any CPA formulae.</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</si>
  <si>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</si>
  <si>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</si>
  <si>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Tendered Rates (ZAR)</t>
  </si>
  <si>
    <t>TOTAL</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</si>
  <si>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t>
    </r>
    <r>
      <rPr>
        <sz val="12"/>
        <rFont val="Arial"/>
        <family val="2"/>
      </rPr>
      <t>This contract is an "as and when" required contract. The units herein are estimates only and are non-committal.</t>
    </r>
  </si>
  <si>
    <t xml:space="preserve"> Quantities</t>
  </si>
  <si>
    <t>Other Costs</t>
  </si>
  <si>
    <t>Technical support (per hour)</t>
  </si>
  <si>
    <t>Training for administrator (per class, mininmum of 5 people)</t>
  </si>
  <si>
    <t xml:space="preserve">Per/annum </t>
  </si>
  <si>
    <t>NOTE:  ALL CALCULATIONS ARE THE RESPONSIBILITY OF THE TENDERER, AND MUST BE CHECKED THOROUGHLY.  ANY DISCREPANCY FOUND IN THE CALCULATIONS IN THIS WORKBOOK MUST BE BROUGHT TO THE ATTENTION OF NTCSA, THROUGH THE DESIGNATED BUYER!</t>
  </si>
  <si>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NTCSA to form part of any CPA formulae.</t>
    </r>
  </si>
  <si>
    <t>Prices will be fixed for the first twelve (12) months after contract signing date and CPA will be applicable and will be applied on the contract 16 months from base date on an annual basis based on the CPA formula agreed on with tenderer.</t>
  </si>
  <si>
    <t xml:space="preserve">Tenderer's description of Multiple Formula </t>
  </si>
  <si>
    <t>Maintenance</t>
  </si>
  <si>
    <t>IPAM Appliance Maintenance</t>
  </si>
  <si>
    <t>Network Management Maintenance</t>
  </si>
  <si>
    <t>Per/hour</t>
  </si>
  <si>
    <t>Per/class</t>
  </si>
  <si>
    <t>TABLE 1</t>
  </si>
  <si>
    <t>TABLE 2</t>
  </si>
  <si>
    <r>
      <t>The Price Schedule provides the basis of valuation, price adjustment (CPA) formulae and information for general contract progress monitoring. This contract is an "as and when" required contract.</t>
    </r>
    <r>
      <rPr>
        <sz val="12"/>
        <color rgb="FFFF0000"/>
        <rFont val="Arial"/>
        <family val="2"/>
      </rPr>
      <t>The tender will be awarded to a single supplier.</t>
    </r>
    <r>
      <rPr>
        <sz val="12"/>
        <rFont val="Arial"/>
        <family val="2"/>
      </rPr>
      <t>The units herein are estimates only and are non-committal.  No alternative offers are accepted.</t>
    </r>
  </si>
  <si>
    <t>Hardware</t>
  </si>
  <si>
    <t>IPAM Appliance Device</t>
  </si>
  <si>
    <t>Each</t>
  </si>
  <si>
    <t>IPAM Appliance Device Power Supply Unit</t>
  </si>
  <si>
    <t>Network Management Device</t>
  </si>
  <si>
    <t>Network Management Device Power Supply Unit</t>
  </si>
  <si>
    <t>Software</t>
  </si>
  <si>
    <t>IPAM Appliance  Software Bundle Subscription</t>
  </si>
  <si>
    <t>Network Management Software Bundle Subscription</t>
  </si>
  <si>
    <t>Design</t>
  </si>
  <si>
    <t>Consultation</t>
  </si>
  <si>
    <t>Basic Design</t>
  </si>
  <si>
    <t>Detail Design</t>
  </si>
  <si>
    <t>I&amp;C</t>
  </si>
  <si>
    <t>Installation &amp; Commisioning (including SHEQ file preparation) per site</t>
  </si>
  <si>
    <t>Per/site</t>
  </si>
  <si>
    <t>Data Migration</t>
  </si>
  <si>
    <t>Integration with Third-party Tools (NMS)</t>
  </si>
  <si>
    <t>SHEQ Labour</t>
  </si>
  <si>
    <t>Project Management (per hour)</t>
  </si>
  <si>
    <t>Logistics</t>
  </si>
  <si>
    <t>Per class</t>
  </si>
  <si>
    <t>1.1.1</t>
  </si>
  <si>
    <t>1.1.2</t>
  </si>
  <si>
    <t>1.1.3</t>
  </si>
  <si>
    <t>1.1.4</t>
  </si>
  <si>
    <t>1.2.1</t>
  </si>
  <si>
    <t>1.2.2</t>
  </si>
  <si>
    <t>1.3.1</t>
  </si>
  <si>
    <t>1.3.2</t>
  </si>
  <si>
    <t>1.3.3</t>
  </si>
  <si>
    <t>1.4.1</t>
  </si>
  <si>
    <t>1.4.2</t>
  </si>
  <si>
    <t>1.4.3</t>
  </si>
  <si>
    <t>1.5.1</t>
  </si>
  <si>
    <t>1.5.2</t>
  </si>
  <si>
    <t>1.5.3</t>
  </si>
  <si>
    <t>DESIGN, HARDWARE, SOFTWARE, INSTALLATION &amp; COMMISSIONING</t>
  </si>
  <si>
    <t>MAINTENANCE SERVICES</t>
  </si>
  <si>
    <t>2.1.1</t>
  </si>
  <si>
    <t>2.1.2</t>
  </si>
  <si>
    <t>2.2.1</t>
  </si>
  <si>
    <t>2.2.2</t>
  </si>
  <si>
    <t>Design, Supply, Delivery, Installation, Commissioning, Testing, Support and Training on Internet Protocol Address Management (IPAM) Solution on an as and when required basis for a period of five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</si>
</sst>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mmm\-yyyy"/>
    <numFmt numFmtId="169" formatCode="#,##0.000"/>
    <numFmt numFmtId="170" formatCode="###\ ###\ ##0\ \ &quot;RAND&quot;;\-###\ ###\ ##0\ &quot;RAND&quot;"/>
    <numFmt numFmtId="171" formatCode="_(* #,##0.0000_);_(* \(#,##0.0000\);_(* &quot;-&quot;??_);_(@_)"/>
    <numFmt numFmtId="172" formatCode="[$-409]mmm\-yy;@"/>
    <numFmt numFmtId="173" formatCode="0."/>
    <numFmt numFmtId="174" formatCode="0.000_)"/>
    <numFmt numFmtId="175" formatCode="_(&quot;$&quot;* #,##0.00_);_(&quot;$&quot;* \(#,##0.00\);_(&quot;$&quot;* &quot;-&quot;??_);_(@_)"/>
    <numFmt numFmtId="176" formatCode="[$R-436]\ #,##0.00"/>
    <numFmt numFmtId="177" formatCode="_ &quot;R&quot;* #,##0.00_ ;_ &quot;R&quot;* \-#,##0.00_ ;_ &quot;R&quot;* &quot;-&quot;??_ ;_ @_ "/>
    <numFmt numFmtId="178" formatCode="_ * #,##0.00_)_£_ ;_ * \(#,##0.00\)_£_ ;_ * &quot;-&quot;??_)_£_ ;_ @_ "/>
    <numFmt numFmtId="179" formatCode="#,##0.0_);\(#,##0.0\)"/>
    <numFmt numFmtId="180" formatCode="0.00_)"/>
    <numFmt numFmtId="181" formatCode="&quot;See Note &quot;\ #"/>
    <numFmt numFmtId="182" formatCode="\$\ #,##0"/>
    <numFmt numFmtId="183" formatCode="&quot;R&quot;\ #,##0.00"/>
    <numFmt numFmtId="184" formatCode="dd\-mmmm\-yyyy"/>
    <numFmt numFmtId="185" formatCode="#,###,##0"/>
    <numFmt numFmtId="186" formatCode="0.0000"/>
  </numFmts>
  <fonts count="99" x14ac:knownFonts="1">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b/>
      <sz val="10"/>
      <name val="Arial"/>
      <family val="2"/>
    </font>
    <font>
      <sz val="12"/>
      <name val="Times New Roman"/>
      <family val="1"/>
    </font>
    <font>
      <sz val="10"/>
      <name val="Arial"/>
      <family val="2"/>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sz val="9"/>
      <color indexed="10"/>
      <name val="Arial"/>
      <family val="2"/>
    </font>
    <font>
      <sz val="10"/>
      <color indexed="10"/>
      <name val="Arial"/>
      <family val="2"/>
    </font>
    <font>
      <i/>
      <sz val="14"/>
      <name val="Arial"/>
      <family val="2"/>
    </font>
    <font>
      <b/>
      <sz val="10"/>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0"/>
      <name val="Arial"/>
      <family val="2"/>
    </font>
    <font>
      <sz val="16"/>
      <name val="Arial"/>
      <family val="2"/>
    </font>
    <font>
      <b/>
      <u/>
      <sz val="14"/>
      <color indexed="10"/>
      <name val="Arial"/>
      <family val="2"/>
    </font>
    <font>
      <sz val="10"/>
      <color indexed="10"/>
      <name val="Arial"/>
      <family val="2"/>
    </font>
    <font>
      <b/>
      <sz val="10"/>
      <color indexed="8"/>
      <name val="Arial"/>
      <family val="2"/>
    </font>
    <font>
      <b/>
      <sz val="14"/>
      <color indexed="10"/>
      <name val="Arial"/>
      <family val="2"/>
    </font>
    <font>
      <b/>
      <sz val="12"/>
      <color indexed="10"/>
      <name val="Arial"/>
      <family val="2"/>
    </font>
    <font>
      <b/>
      <sz val="12"/>
      <color indexed="60"/>
      <name val="Arial"/>
      <family val="2"/>
    </font>
    <font>
      <b/>
      <sz val="10"/>
      <color indexed="10"/>
      <name val="Arial"/>
      <family val="2"/>
    </font>
    <font>
      <b/>
      <sz val="14"/>
      <color indexed="8"/>
      <name val="Arial"/>
      <family val="2"/>
    </font>
    <font>
      <u/>
      <sz val="12"/>
      <color indexed="12"/>
      <name val="Arial"/>
      <family val="2"/>
    </font>
    <font>
      <b/>
      <u/>
      <sz val="12"/>
      <name val="Arial"/>
      <family val="2"/>
    </font>
    <font>
      <b/>
      <u/>
      <sz val="14"/>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b/>
      <sz val="16"/>
      <color indexed="10"/>
      <name val="Arial"/>
      <family val="2"/>
    </font>
    <font>
      <sz val="16"/>
      <color indexed="10"/>
      <name val="Arial"/>
      <family val="2"/>
    </font>
    <font>
      <sz val="10"/>
      <color theme="1"/>
      <name val="Arial"/>
      <family val="2"/>
    </font>
    <font>
      <b/>
      <sz val="10"/>
      <color indexed="9"/>
      <name val="Arial"/>
      <family val="2"/>
    </font>
    <font>
      <b/>
      <sz val="10"/>
      <color rgb="FFFF0000"/>
      <name val="Arial"/>
      <family val="2"/>
    </font>
    <font>
      <sz val="12"/>
      <color rgb="FFFF0000"/>
      <name val="Arial"/>
      <family val="2"/>
    </font>
    <font>
      <b/>
      <sz val="8"/>
      <name val="Arial"/>
      <family val="2"/>
    </font>
    <font>
      <sz val="10"/>
      <color rgb="FFFF000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499984740745262"/>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dashed">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thick">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s>
  <cellStyleXfs count="312">
    <xf numFmtId="0" fontId="0" fillId="0" borderId="0"/>
    <xf numFmtId="0" fontId="2" fillId="0" borderId="0"/>
    <xf numFmtId="0" fontId="15" fillId="0" borderId="0"/>
    <xf numFmtId="0" fontId="57" fillId="0" borderId="0">
      <alignment vertical="top"/>
    </xf>
    <xf numFmtId="0" fontId="58" fillId="0" borderId="0">
      <alignment horizontal="left" vertical="top" wrapText="1"/>
    </xf>
    <xf numFmtId="0" fontId="10" fillId="0" borderId="0"/>
    <xf numFmtId="0" fontId="59" fillId="0" borderId="0">
      <alignment horizontal="left" vertical="top" wrapText="1"/>
    </xf>
    <xf numFmtId="0" fontId="57" fillId="0" borderId="0">
      <alignment vertical="top"/>
    </xf>
    <xf numFmtId="0" fontId="57" fillId="0" borderId="0">
      <alignment vertical="top"/>
    </xf>
    <xf numFmtId="0" fontId="60" fillId="0" borderId="0">
      <alignment horizontal="left" vertical="top" wrapText="1"/>
    </xf>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61" fillId="0" borderId="0">
      <alignment horizontal="center" wrapText="1"/>
      <protection locked="0"/>
    </xf>
    <xf numFmtId="0" fontId="32" fillId="3" borderId="0" applyNumberFormat="0" applyBorder="0" applyAlignment="0" applyProtection="0"/>
    <xf numFmtId="0" fontId="32" fillId="3" borderId="0" applyNumberFormat="0" applyBorder="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4" fillId="21" borderId="2" applyNumberFormat="0" applyAlignment="0" applyProtection="0"/>
    <xf numFmtId="0" fontId="34" fillId="21" borderId="2" applyNumberFormat="0" applyAlignment="0" applyProtection="0"/>
    <xf numFmtId="166" fontId="2" fillId="0" borderId="0" applyFont="0" applyFill="0" applyBorder="0" applyAlignment="0" applyProtection="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15" fillId="22"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4" fontId="30" fillId="0" borderId="0" applyFont="0" applyFill="0" applyBorder="0" applyAlignment="0" applyProtection="0"/>
    <xf numFmtId="164" fontId="1" fillId="0" borderId="0" applyFont="0" applyFill="0" applyBorder="0" applyAlignment="0" applyProtection="0"/>
    <xf numFmtId="178" fontId="2" fillId="0" borderId="0" applyFont="0" applyFill="0" applyBorder="0" applyAlignment="0" applyProtection="0"/>
    <xf numFmtId="0" fontId="15" fillId="22"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0" fontId="15" fillId="22" borderId="0" applyFon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2" fontId="15" fillId="22" borderId="0" applyFont="0" applyFill="0" applyBorder="0" applyAlignment="0" applyProtection="0"/>
    <xf numFmtId="0" fontId="60" fillId="0" borderId="0"/>
    <xf numFmtId="0" fontId="36" fillId="4" borderId="0" applyNumberFormat="0" applyBorder="0" applyAlignment="0" applyProtection="0"/>
    <xf numFmtId="0" fontId="36"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4" fillId="0" borderId="4">
      <alignment horizontal="left" vertical="center"/>
    </xf>
    <xf numFmtId="0" fontId="37" fillId="0" borderId="5"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5" fillId="22" borderId="0" applyFont="0" applyFill="0" applyBorder="0" applyAlignment="0" applyProtection="0"/>
    <xf numFmtId="0" fontId="14" fillId="22" borderId="0" applyFont="0" applyFill="0" applyBorder="0" applyAlignment="0" applyProtection="0"/>
    <xf numFmtId="2" fontId="69" fillId="1" borderId="8">
      <alignment horizontal="left"/>
      <protection locked="0"/>
    </xf>
    <xf numFmtId="2" fontId="69" fillId="1" borderId="8">
      <alignment horizontal="left"/>
      <protection locked="0"/>
    </xf>
    <xf numFmtId="0" fontId="15" fillId="0" borderId="0"/>
    <xf numFmtId="2" fontId="70" fillId="0" borderId="9">
      <alignment horizontal="center" vertical="center"/>
    </xf>
    <xf numFmtId="2" fontId="70" fillId="0" borderId="9">
      <alignment horizontal="center" vertical="center"/>
    </xf>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179" fontId="66" fillId="23" borderId="0"/>
    <xf numFmtId="0" fontId="41" fillId="0" borderId="10" applyNumberFormat="0" applyFill="0" applyAlignment="0" applyProtection="0"/>
    <xf numFmtId="0" fontId="41" fillId="0" borderId="10" applyNumberFormat="0" applyFill="0" applyAlignment="0" applyProtection="0"/>
    <xf numFmtId="0" fontId="42" fillId="24" borderId="0" applyNumberFormat="0" applyBorder="0" applyAlignment="0" applyProtection="0"/>
    <xf numFmtId="0" fontId="42" fillId="24" borderId="0" applyNumberFormat="0" applyBorder="0" applyAlignment="0" applyProtection="0"/>
    <xf numFmtId="180" fontId="67" fillId="0" borderId="0"/>
    <xf numFmtId="0" fontId="89" fillId="0" borderId="0"/>
    <xf numFmtId="0" fontId="89" fillId="0" borderId="0"/>
    <xf numFmtId="0" fontId="89" fillId="0" borderId="0"/>
    <xf numFmtId="0" fontId="89" fillId="0" borderId="0"/>
    <xf numFmtId="0" fontId="89" fillId="0" borderId="0"/>
    <xf numFmtId="0" fontId="89" fillId="0" borderId="0"/>
    <xf numFmtId="0" fontId="90" fillId="0" borderId="0"/>
    <xf numFmtId="0" fontId="2" fillId="0" borderId="0"/>
    <xf numFmtId="0" fontId="90" fillId="0" borderId="0"/>
    <xf numFmtId="0" fontId="90" fillId="0" borderId="0"/>
    <xf numFmtId="0" fontId="90" fillId="0" borderId="0"/>
    <xf numFmtId="0" fontId="90" fillId="0" borderId="0"/>
    <xf numFmtId="0" fontId="90" fillId="0" borderId="0"/>
    <xf numFmtId="0" fontId="90" fillId="0" borderId="0"/>
    <xf numFmtId="0" fontId="5" fillId="0" borderId="0"/>
    <xf numFmtId="0" fontId="2" fillId="0" borderId="0"/>
    <xf numFmtId="0" fontId="2" fillId="0" borderId="0"/>
    <xf numFmtId="0" fontId="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90" fillId="0" borderId="0"/>
    <xf numFmtId="0" fontId="90" fillId="0" borderId="0"/>
    <xf numFmtId="0" fontId="90"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5" fillId="25" borderId="11" applyNumberFormat="0" applyFont="0" applyAlignment="0" applyProtection="0"/>
    <xf numFmtId="0" fontId="30" fillId="25" borderId="11" applyNumberFormat="0" applyFont="0" applyAlignment="0" applyProtection="0"/>
    <xf numFmtId="0" fontId="30"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9" fillId="0" borderId="0"/>
    <xf numFmtId="181" fontId="71" fillId="0" borderId="0">
      <alignment horizontal="left"/>
    </xf>
    <xf numFmtId="3" fontId="72" fillId="0" borderId="0">
      <alignment vertical="top"/>
    </xf>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14" fontId="61" fillId="0" borderId="0">
      <alignment horizontal="center" wrapText="1"/>
      <protection locked="0"/>
    </xf>
    <xf numFmtId="9" fontId="7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2" fontId="61" fillId="0" borderId="0"/>
    <xf numFmtId="3" fontId="53" fillId="1" borderId="8" applyFill="0" applyBorder="0" applyAlignment="0" applyProtection="0"/>
    <xf numFmtId="3" fontId="53" fillId="1" borderId="8" applyFill="0" applyBorder="0" applyAlignment="0" applyProtection="0"/>
    <xf numFmtId="4" fontId="2" fillId="0" borderId="0"/>
    <xf numFmtId="0" fontId="10"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15" fillId="0" borderId="0"/>
    <xf numFmtId="181" fontId="71" fillId="0" borderId="0">
      <alignment horizontal="left"/>
    </xf>
    <xf numFmtId="0" fontId="68" fillId="0" borderId="0">
      <alignment vertical="top"/>
    </xf>
    <xf numFmtId="0" fontId="59" fillId="0" borderId="14"/>
    <xf numFmtId="0" fontId="46" fillId="0" borderId="0" applyNumberFormat="0" applyFill="0" applyBorder="0" applyAlignment="0" applyProtection="0"/>
    <xf numFmtId="0" fontId="46" fillId="0" borderId="0" applyNumberFormat="0" applyFill="0" applyBorder="0" applyAlignment="0" applyProtection="0"/>
    <xf numFmtId="49" fontId="97" fillId="0" borderId="72" applyFill="0" applyBorder="0">
      <alignment wrapText="1"/>
    </xf>
    <xf numFmtId="185" fontId="3" fillId="29" borderId="0" applyFill="0" applyBorder="0"/>
    <xf numFmtId="0" fontId="3" fillId="0" borderId="0" applyFill="0" applyBorder="0"/>
  </cellStyleXfs>
  <cellXfs count="638">
    <xf numFmtId="0" fontId="0" fillId="0" borderId="0" xfId="0"/>
    <xf numFmtId="0" fontId="0" fillId="0" borderId="0" xfId="0" applyAlignment="1">
      <alignment vertical="center"/>
    </xf>
    <xf numFmtId="0" fontId="0" fillId="0" borderId="0" xfId="0" applyAlignment="1">
      <alignment horizontal="left" vertical="center"/>
    </xf>
    <xf numFmtId="0" fontId="14" fillId="0" borderId="0" xfId="0" applyFont="1" applyAlignment="1">
      <alignment vertical="center"/>
    </xf>
    <xf numFmtId="0" fontId="2" fillId="0" borderId="0" xfId="0" applyFont="1" applyAlignment="1">
      <alignment vertical="center"/>
    </xf>
    <xf numFmtId="0" fontId="20" fillId="0" borderId="0" xfId="0" applyFont="1" applyAlignment="1">
      <alignment vertical="center"/>
    </xf>
    <xf numFmtId="0" fontId="15" fillId="0" borderId="0" xfId="0" applyFont="1" applyAlignment="1">
      <alignment vertical="center"/>
    </xf>
    <xf numFmtId="0" fontId="24" fillId="0" borderId="0" xfId="0" applyFont="1" applyAlignment="1">
      <alignment vertical="center"/>
    </xf>
    <xf numFmtId="10" fontId="15" fillId="0" borderId="0" xfId="0" applyNumberFormat="1" applyFont="1" applyAlignment="1">
      <alignment vertical="center"/>
    </xf>
    <xf numFmtId="0" fontId="25" fillId="0" borderId="0" xfId="0" applyFont="1" applyAlignment="1">
      <alignment vertical="center"/>
    </xf>
    <xf numFmtId="167" fontId="25" fillId="0" borderId="0" xfId="0" applyNumberFormat="1" applyFont="1" applyAlignment="1">
      <alignment vertical="center" wrapText="1"/>
    </xf>
    <xf numFmtId="171" fontId="25" fillId="0" borderId="0" xfId="91" applyNumberFormat="1" applyFont="1" applyFill="1" applyBorder="1" applyAlignment="1">
      <alignment vertical="center"/>
    </xf>
    <xf numFmtId="0" fontId="11" fillId="0" borderId="0" xfId="0" applyFont="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13"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9" fillId="0" borderId="9" xfId="0" applyFont="1" applyBorder="1" applyAlignment="1">
      <alignment vertical="center"/>
    </xf>
    <xf numFmtId="0" fontId="23" fillId="0" borderId="0" xfId="0" applyFont="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5" fillId="0" borderId="0" xfId="0" applyFont="1" applyAlignment="1">
      <alignment horizontal="center" vertical="center"/>
    </xf>
    <xf numFmtId="0" fontId="16"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pplyAlignment="1">
      <alignment horizontal="centerContinuous"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6" fillId="0" borderId="0" xfId="0" applyFont="1" applyAlignment="1">
      <alignment vertical="center"/>
    </xf>
    <xf numFmtId="10" fontId="26" fillId="0" borderId="0" xfId="0" applyNumberFormat="1" applyFont="1" applyAlignment="1">
      <alignment vertical="center"/>
    </xf>
    <xf numFmtId="0" fontId="26" fillId="0" borderId="0" xfId="0" applyFont="1" applyAlignment="1">
      <alignment horizontal="center" vertical="center"/>
    </xf>
    <xf numFmtId="39" fontId="24" fillId="0" borderId="0" xfId="0" applyNumberFormat="1" applyFont="1" applyAlignment="1">
      <alignment vertical="center"/>
    </xf>
    <xf numFmtId="0" fontId="14" fillId="0" borderId="0" xfId="0" applyFont="1" applyAlignment="1">
      <alignment horizontal="left" vertical="center"/>
    </xf>
    <xf numFmtId="0" fontId="21" fillId="0" borderId="0" xfId="0" applyFont="1" applyAlignment="1">
      <alignment horizontal="center" vertical="center" wrapText="1"/>
    </xf>
    <xf numFmtId="0" fontId="0" fillId="0" borderId="0" xfId="0" applyAlignment="1">
      <alignment vertical="center" wrapText="1" shrinkToFit="1"/>
    </xf>
    <xf numFmtId="14" fontId="27" fillId="26" borderId="0" xfId="0" applyNumberFormat="1" applyFont="1" applyFill="1" applyAlignment="1">
      <alignment horizontal="left" vertical="center"/>
    </xf>
    <xf numFmtId="0" fontId="27" fillId="0" borderId="0" xfId="0" applyFont="1" applyAlignment="1">
      <alignment horizontal="left" vertical="center"/>
    </xf>
    <xf numFmtId="0" fontId="27" fillId="0" borderId="23" xfId="0" applyFont="1" applyBorder="1" applyAlignment="1">
      <alignment horizontal="left" vertical="center"/>
    </xf>
    <xf numFmtId="0" fontId="5" fillId="0" borderId="0" xfId="0" applyFont="1" applyAlignment="1">
      <alignment vertical="center"/>
    </xf>
    <xf numFmtId="0" fontId="12" fillId="0" borderId="0" xfId="0" applyFont="1" applyAlignment="1">
      <alignment horizontal="left" vertical="center" wrapText="1"/>
    </xf>
    <xf numFmtId="0" fontId="14" fillId="0" borderId="0" xfId="0" applyFont="1" applyAlignment="1">
      <alignment vertical="top"/>
    </xf>
    <xf numFmtId="0" fontId="7" fillId="0" borderId="0" xfId="0" quotePrefix="1" applyFont="1" applyAlignment="1">
      <alignment horizontal="center" vertical="center" wrapText="1"/>
    </xf>
    <xf numFmtId="0" fontId="7" fillId="0" borderId="0" xfId="0" applyFont="1" applyAlignment="1">
      <alignment vertical="center"/>
    </xf>
    <xf numFmtId="0" fontId="21" fillId="0" borderId="0" xfId="0" applyFont="1" applyAlignment="1">
      <alignment horizontal="justify" vertical="center"/>
    </xf>
    <xf numFmtId="0" fontId="7" fillId="0" borderId="9" xfId="0" quotePrefix="1" applyFont="1" applyBorder="1" applyAlignment="1">
      <alignment horizontal="left" vertical="center"/>
    </xf>
    <xf numFmtId="0" fontId="49" fillId="26" borderId="9" xfId="0" applyFont="1" applyFill="1" applyBorder="1" applyAlignment="1">
      <alignment vertical="center"/>
    </xf>
    <xf numFmtId="0" fontId="49" fillId="26" borderId="25" xfId="0" applyFont="1" applyFill="1" applyBorder="1" applyAlignment="1">
      <alignment vertical="center"/>
    </xf>
    <xf numFmtId="168" fontId="49" fillId="26" borderId="25" xfId="0" applyNumberFormat="1" applyFont="1" applyFill="1" applyBorder="1" applyAlignment="1">
      <alignment vertical="center"/>
    </xf>
    <xf numFmtId="0" fontId="50" fillId="26" borderId="15" xfId="0" applyFont="1" applyFill="1" applyBorder="1" applyAlignment="1">
      <alignment vertical="center"/>
    </xf>
    <xf numFmtId="0" fontId="50" fillId="26" borderId="9" xfId="0" applyFont="1" applyFill="1" applyBorder="1" applyAlignment="1">
      <alignment vertical="center"/>
    </xf>
    <xf numFmtId="168" fontId="50" fillId="26" borderId="9" xfId="0" applyNumberFormat="1" applyFont="1" applyFill="1" applyBorder="1" applyAlignment="1">
      <alignment vertical="center"/>
    </xf>
    <xf numFmtId="0" fontId="50" fillId="0" borderId="0" xfId="0" applyFont="1" applyAlignment="1">
      <alignment vertical="center"/>
    </xf>
    <xf numFmtId="0" fontId="19" fillId="26" borderId="9" xfId="0" applyFont="1" applyFill="1" applyBorder="1" applyAlignment="1">
      <alignment vertical="center"/>
    </xf>
    <xf numFmtId="0" fontId="19" fillId="26" borderId="25" xfId="0" applyFont="1" applyFill="1" applyBorder="1" applyAlignment="1">
      <alignment vertical="center"/>
    </xf>
    <xf numFmtId="168" fontId="19" fillId="26" borderId="25" xfId="0" applyNumberFormat="1" applyFont="1" applyFill="1" applyBorder="1" applyAlignment="1">
      <alignment vertical="center"/>
    </xf>
    <xf numFmtId="0" fontId="20" fillId="26" borderId="9" xfId="0" applyFont="1" applyFill="1" applyBorder="1" applyAlignment="1">
      <alignment horizontal="center" vertical="center"/>
    </xf>
    <xf numFmtId="0" fontId="20" fillId="26" borderId="9" xfId="0" applyFont="1" applyFill="1" applyBorder="1" applyAlignment="1">
      <alignment vertical="center"/>
    </xf>
    <xf numFmtId="0" fontId="19" fillId="26" borderId="25"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vertical="top"/>
    </xf>
    <xf numFmtId="0" fontId="14" fillId="0" borderId="0" xfId="0" applyFont="1" applyAlignment="1">
      <alignment horizontal="left" vertical="top"/>
    </xf>
    <xf numFmtId="0" fontId="12"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Alignment="1">
      <alignment horizontal="left" vertical="top"/>
    </xf>
    <xf numFmtId="0" fontId="0" fillId="0" borderId="0" xfId="0"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0" applyFont="1" applyAlignment="1">
      <alignment vertical="top" wrapText="1" shrinkToFit="1"/>
    </xf>
    <xf numFmtId="0" fontId="5" fillId="0" borderId="0" xfId="0" applyFont="1" applyAlignment="1">
      <alignment horizontal="left" vertical="top"/>
    </xf>
    <xf numFmtId="0" fontId="14" fillId="0" borderId="0" xfId="0" applyFont="1" applyAlignment="1">
      <alignment horizontal="center" vertical="top"/>
    </xf>
    <xf numFmtId="0" fontId="8" fillId="0" borderId="0" xfId="0" applyFont="1" applyAlignment="1">
      <alignment horizontal="left" vertical="center"/>
    </xf>
    <xf numFmtId="0" fontId="14" fillId="0" borderId="0" xfId="0" applyFont="1" applyAlignment="1">
      <alignment horizontal="justify" vertical="top"/>
    </xf>
    <xf numFmtId="0" fontId="2" fillId="0" borderId="0" xfId="0" applyFont="1" applyAlignment="1">
      <alignment horizontal="left" vertical="center"/>
    </xf>
    <xf numFmtId="0" fontId="15"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4" fillId="28" borderId="0" xfId="0" applyFont="1" applyFill="1" applyAlignment="1">
      <alignment horizontal="left" vertical="center"/>
    </xf>
    <xf numFmtId="0" fontId="27" fillId="26" borderId="0" xfId="0" applyFont="1" applyFill="1" applyAlignment="1">
      <alignment vertical="center"/>
    </xf>
    <xf numFmtId="0" fontId="27" fillId="0" borderId="0" xfId="0" applyFont="1" applyAlignment="1">
      <alignment vertical="center"/>
    </xf>
    <xf numFmtId="170" fontId="28" fillId="26" borderId="0" xfId="0" applyNumberFormat="1" applyFont="1" applyFill="1" applyAlignment="1">
      <alignment horizontal="left" vertical="center"/>
    </xf>
    <xf numFmtId="0" fontId="18" fillId="0" borderId="0" xfId="0" applyFont="1" applyAlignment="1">
      <alignment vertical="center"/>
    </xf>
    <xf numFmtId="0" fontId="2" fillId="0" borderId="0" xfId="0" applyFont="1"/>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0" fillId="0" borderId="0" xfId="0" quotePrefix="1" applyAlignment="1">
      <alignment horizontal="left"/>
    </xf>
    <xf numFmtId="0" fontId="0" fillId="0" borderId="20" xfId="0" applyBorder="1"/>
    <xf numFmtId="0" fontId="0" fillId="0" borderId="0" xfId="0" applyProtection="1">
      <protection locked="0"/>
    </xf>
    <xf numFmtId="0" fontId="0" fillId="0" borderId="3" xfId="0" applyBorder="1"/>
    <xf numFmtId="0" fontId="0" fillId="0" borderId="22" xfId="0" applyBorder="1"/>
    <xf numFmtId="0" fontId="0" fillId="0" borderId="0" xfId="0" applyAlignment="1">
      <alignment horizontal="left"/>
    </xf>
    <xf numFmtId="0" fontId="2" fillId="0" borderId="0" xfId="0" quotePrefix="1" applyFont="1" applyAlignment="1">
      <alignment horizontal="left"/>
    </xf>
    <xf numFmtId="0" fontId="2" fillId="0" borderId="28" xfId="0" quotePrefix="1" applyFont="1" applyBorder="1" applyAlignment="1">
      <alignment horizontal="left"/>
    </xf>
    <xf numFmtId="0" fontId="7" fillId="0" borderId="0" xfId="0" applyFont="1" applyAlignment="1">
      <alignment horizontal="left" vertical="center"/>
    </xf>
    <xf numFmtId="0" fontId="15" fillId="0" borderId="29" xfId="0" applyFont="1" applyBorder="1" applyAlignment="1">
      <alignment horizontal="left" vertical="top" wrapText="1"/>
    </xf>
    <xf numFmtId="0" fontId="15" fillId="0" borderId="25" xfId="0" applyFont="1" applyBorder="1" applyAlignment="1">
      <alignment horizontal="left" vertical="top" wrapText="1"/>
    </xf>
    <xf numFmtId="0" fontId="0" fillId="0" borderId="30" xfId="0" applyBorder="1" applyAlignment="1">
      <alignment horizontal="center"/>
    </xf>
    <xf numFmtId="0" fontId="7" fillId="0" borderId="0" xfId="0" applyFont="1" applyAlignment="1">
      <alignment vertical="top"/>
    </xf>
    <xf numFmtId="0" fontId="0" fillId="27" borderId="0" xfId="0" applyFill="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53" fillId="27" borderId="17" xfId="0" applyFont="1" applyFill="1" applyBorder="1"/>
    <xf numFmtId="0" fontId="54" fillId="27" borderId="17" xfId="0" quotePrefix="1" applyFont="1" applyFill="1" applyBorder="1" applyAlignment="1">
      <alignment horizontal="left"/>
    </xf>
    <xf numFmtId="0" fontId="54" fillId="27" borderId="18" xfId="0" applyFont="1" applyFill="1" applyBorder="1"/>
    <xf numFmtId="0" fontId="54" fillId="27" borderId="17" xfId="0" applyFont="1" applyFill="1" applyBorder="1"/>
    <xf numFmtId="0" fontId="53" fillId="27" borderId="0" xfId="0" applyFont="1" applyFill="1"/>
    <xf numFmtId="0" fontId="0" fillId="27" borderId="0" xfId="0" quotePrefix="1" applyFill="1" applyAlignment="1">
      <alignment horizontal="left"/>
    </xf>
    <xf numFmtId="0" fontId="0" fillId="27" borderId="20" xfId="0" applyFill="1" applyBorder="1"/>
    <xf numFmtId="0" fontId="53"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Alignment="1" applyProtection="1">
      <alignment horizontal="left"/>
      <protection locked="0"/>
    </xf>
    <xf numFmtId="0" fontId="2" fillId="0" borderId="0" xfId="0" applyFont="1" applyProtection="1">
      <protection locked="0"/>
    </xf>
    <xf numFmtId="0" fontId="0" fillId="0" borderId="0" xfId="0"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xf numFmtId="0" fontId="0" fillId="27" borderId="18" xfId="0" applyFill="1" applyBorder="1"/>
    <xf numFmtId="0" fontId="53" fillId="27" borderId="0" xfId="0" applyFont="1" applyFill="1" applyAlignment="1">
      <alignment vertical="top"/>
    </xf>
    <xf numFmtId="0" fontId="55" fillId="0" borderId="0" xfId="0" applyFont="1"/>
    <xf numFmtId="0" fontId="0" fillId="27" borderId="22" xfId="0" applyFill="1" applyBorder="1" applyAlignment="1">
      <alignment horizontal="center"/>
    </xf>
    <xf numFmtId="0" fontId="52" fillId="27" borderId="0" xfId="0" applyFont="1" applyFill="1"/>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0" fontId="52" fillId="27" borderId="0" xfId="0" applyFont="1" applyFill="1" applyAlignment="1">
      <alignment horizontal="left"/>
    </xf>
    <xf numFmtId="0" fontId="52" fillId="27" borderId="0" xfId="0" quotePrefix="1" applyFont="1" applyFill="1" applyAlignment="1">
      <alignment horizontal="left"/>
    </xf>
    <xf numFmtId="165" fontId="15" fillId="0" borderId="0" xfId="0" applyNumberFormat="1" applyFont="1" applyAlignment="1">
      <alignment vertical="center"/>
    </xf>
    <xf numFmtId="165" fontId="2" fillId="0" borderId="0" xfId="178" applyNumberFormat="1" applyAlignment="1">
      <alignment horizontal="center" vertical="center"/>
    </xf>
    <xf numFmtId="165" fontId="4" fillId="0" borderId="0" xfId="178" applyNumberFormat="1" applyFont="1" applyAlignment="1">
      <alignment vertical="center"/>
    </xf>
    <xf numFmtId="165" fontId="3" fillId="0" borderId="0" xfId="178" applyNumberFormat="1" applyFont="1" applyAlignment="1">
      <alignment vertical="center"/>
    </xf>
    <xf numFmtId="165" fontId="2" fillId="0" borderId="0" xfId="0" applyNumberFormat="1" applyFont="1" applyAlignment="1">
      <alignment vertical="center"/>
    </xf>
    <xf numFmtId="165" fontId="0" fillId="27" borderId="26" xfId="0" applyNumberFormat="1" applyFill="1" applyBorder="1"/>
    <xf numFmtId="165" fontId="0" fillId="27" borderId="26" xfId="0" applyNumberFormat="1" applyFill="1" applyBorder="1" applyProtection="1">
      <protection locked="0"/>
    </xf>
    <xf numFmtId="165" fontId="0" fillId="26" borderId="26" xfId="0" applyNumberFormat="1" applyFill="1" applyBorder="1" applyProtection="1">
      <protection locked="0"/>
    </xf>
    <xf numFmtId="165" fontId="0" fillId="26" borderId="38" xfId="0" applyNumberFormat="1" applyFill="1" applyBorder="1" applyProtection="1">
      <protection locked="0"/>
    </xf>
    <xf numFmtId="165" fontId="0" fillId="26" borderId="26" xfId="0" applyNumberFormat="1" applyFill="1" applyBorder="1"/>
    <xf numFmtId="165" fontId="0" fillId="26" borderId="38" xfId="0" applyNumberFormat="1" applyFill="1" applyBorder="1"/>
    <xf numFmtId="165" fontId="0" fillId="26" borderId="39" xfId="0" applyNumberFormat="1" applyFill="1" applyBorder="1" applyProtection="1">
      <protection locked="0"/>
    </xf>
    <xf numFmtId="165" fontId="0" fillId="26" borderId="40" xfId="0" applyNumberFormat="1" applyFill="1" applyBorder="1" applyProtection="1">
      <protection locked="0"/>
    </xf>
    <xf numFmtId="165" fontId="0" fillId="26" borderId="39" xfId="0" applyNumberFormat="1" applyFill="1" applyBorder="1"/>
    <xf numFmtId="165" fontId="0" fillId="28" borderId="33" xfId="0" applyNumberFormat="1" applyFill="1" applyBorder="1" applyProtection="1">
      <protection locked="0"/>
    </xf>
    <xf numFmtId="165" fontId="0" fillId="26" borderId="41" xfId="0" applyNumberFormat="1" applyFill="1" applyBorder="1" applyProtection="1">
      <protection locked="0"/>
    </xf>
    <xf numFmtId="165" fontId="0" fillId="26" borderId="41" xfId="0" applyNumberFormat="1" applyFill="1" applyBorder="1"/>
    <xf numFmtId="165" fontId="0" fillId="28" borderId="33" xfId="0" applyNumberFormat="1" applyFill="1" applyBorder="1"/>
    <xf numFmtId="165" fontId="0" fillId="26" borderId="40" xfId="0" applyNumberFormat="1" applyFill="1" applyBorder="1"/>
    <xf numFmtId="165" fontId="0" fillId="28" borderId="35" xfId="0" applyNumberFormat="1" applyFill="1" applyBorder="1" applyProtection="1">
      <protection locked="0"/>
    </xf>
    <xf numFmtId="165" fontId="0" fillId="27" borderId="41" xfId="0" applyNumberFormat="1" applyFill="1" applyBorder="1" applyProtection="1">
      <protection locked="0"/>
    </xf>
    <xf numFmtId="165" fontId="0" fillId="27" borderId="42" xfId="0" applyNumberFormat="1" applyFill="1" applyBorder="1" applyProtection="1">
      <protection locked="0"/>
    </xf>
    <xf numFmtId="165" fontId="0" fillId="27" borderId="41" xfId="0" applyNumberFormat="1" applyFill="1" applyBorder="1"/>
    <xf numFmtId="165" fontId="0" fillId="28" borderId="35" xfId="0" applyNumberFormat="1" applyFill="1" applyBorder="1"/>
    <xf numFmtId="165" fontId="0" fillId="26" borderId="21" xfId="0" applyNumberFormat="1" applyFill="1" applyBorder="1"/>
    <xf numFmtId="165" fontId="0" fillId="28" borderId="43" xfId="0" applyNumberFormat="1" applyFill="1" applyBorder="1"/>
    <xf numFmtId="165" fontId="0" fillId="0" borderId="0" xfId="0" applyNumberFormat="1"/>
    <xf numFmtId="165" fontId="0" fillId="27" borderId="42" xfId="0" applyNumberFormat="1" applyFill="1" applyBorder="1"/>
    <xf numFmtId="165" fontId="0" fillId="28" borderId="37" xfId="0" applyNumberFormat="1" applyFill="1" applyBorder="1"/>
    <xf numFmtId="1" fontId="13" fillId="0" borderId="0" xfId="0" applyNumberFormat="1" applyFont="1" applyAlignment="1">
      <alignment horizontal="left" vertical="center"/>
    </xf>
    <xf numFmtId="1" fontId="12" fillId="0" borderId="0" xfId="0" applyNumberFormat="1" applyFont="1" applyAlignment="1">
      <alignment horizontal="left" vertical="center"/>
    </xf>
    <xf numFmtId="1" fontId="12" fillId="0" borderId="0" xfId="0" applyNumberFormat="1" applyFont="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27" borderId="36" xfId="0" applyFill="1" applyBorder="1"/>
    <xf numFmtId="0" fontId="0" fillId="27" borderId="35" xfId="0" applyFill="1" applyBorder="1"/>
    <xf numFmtId="165" fontId="0" fillId="27" borderId="0" xfId="0" applyNumberFormat="1" applyFill="1" applyProtection="1">
      <protection locked="0"/>
    </xf>
    <xf numFmtId="165" fontId="0" fillId="27" borderId="23" xfId="0" applyNumberFormat="1" applyFill="1" applyBorder="1" applyProtection="1">
      <protection locked="0"/>
    </xf>
    <xf numFmtId="0" fontId="77" fillId="0" borderId="0" xfId="0" applyFont="1"/>
    <xf numFmtId="0" fontId="12" fillId="0" borderId="0" xfId="0" applyFont="1" applyAlignment="1">
      <alignment vertical="center" wrapText="1"/>
    </xf>
    <xf numFmtId="14" fontId="27" fillId="0" borderId="0" xfId="0" applyNumberFormat="1" applyFont="1" applyAlignment="1">
      <alignment horizontal="left" vertical="center"/>
    </xf>
    <xf numFmtId="0" fontId="14" fillId="27" borderId="43" xfId="0" applyFont="1" applyFill="1" applyBorder="1" applyAlignment="1">
      <alignment horizontal="center" vertical="center" wrapText="1"/>
    </xf>
    <xf numFmtId="0" fontId="14" fillId="27" borderId="3" xfId="0" applyFont="1" applyFill="1" applyBorder="1" applyAlignment="1">
      <alignment vertical="center"/>
    </xf>
    <xf numFmtId="0" fontId="14" fillId="27" borderId="43" xfId="0" applyFont="1" applyFill="1" applyBorder="1" applyAlignment="1">
      <alignment vertical="center"/>
    </xf>
    <xf numFmtId="0" fontId="14" fillId="0" borderId="0" xfId="0" applyFont="1" applyAlignment="1">
      <alignment vertical="center" wrapText="1"/>
    </xf>
    <xf numFmtId="165" fontId="0" fillId="27" borderId="35" xfId="0" applyNumberFormat="1" applyFill="1" applyBorder="1" applyProtection="1">
      <protection locked="0"/>
    </xf>
    <xf numFmtId="0" fontId="8" fillId="27" borderId="0" xfId="0" applyFont="1" applyFill="1"/>
    <xf numFmtId="0" fontId="13" fillId="27" borderId="0" xfId="0" applyFont="1" applyFill="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7" fillId="0" borderId="0" xfId="0" applyFont="1" applyAlignment="1">
      <alignment horizontal="center" vertical="center" wrapText="1"/>
    </xf>
    <xf numFmtId="165" fontId="0" fillId="27" borderId="36" xfId="0" applyNumberFormat="1" applyFill="1" applyBorder="1"/>
    <xf numFmtId="165" fontId="0" fillId="27" borderId="35" xfId="0" applyNumberFormat="1" applyFill="1" applyBorder="1"/>
    <xf numFmtId="165" fontId="0" fillId="27" borderId="36" xfId="0" applyNumberFormat="1" applyFill="1" applyBorder="1" applyProtection="1">
      <protection locked="0"/>
    </xf>
    <xf numFmtId="0" fontId="15" fillId="0" borderId="0" xfId="0" quotePrefix="1" applyFont="1" applyAlignment="1">
      <alignment vertical="top" wrapText="1" shrinkToFit="1"/>
    </xf>
    <xf numFmtId="0" fontId="23" fillId="0" borderId="0" xfId="0" applyFont="1" applyAlignment="1">
      <alignment horizontal="left" vertical="center"/>
    </xf>
    <xf numFmtId="165" fontId="0" fillId="27" borderId="30" xfId="0" applyNumberFormat="1" applyFill="1" applyBorder="1" applyProtection="1">
      <protection locked="0"/>
    </xf>
    <xf numFmtId="165" fontId="0" fillId="27" borderId="30" xfId="0" applyNumberFormat="1" applyFill="1" applyBorder="1"/>
    <xf numFmtId="165" fontId="0" fillId="27" borderId="31" xfId="0" applyNumberFormat="1" applyFill="1" applyBorder="1" applyProtection="1">
      <protection locked="0"/>
    </xf>
    <xf numFmtId="165" fontId="0" fillId="27" borderId="31" xfId="0" applyNumberFormat="1" applyFill="1" applyBorder="1"/>
    <xf numFmtId="1" fontId="13" fillId="0" borderId="0" xfId="0" applyNumberFormat="1" applyFont="1" applyAlignment="1">
      <alignment horizontal="center" vertical="center" wrapText="1"/>
    </xf>
    <xf numFmtId="0" fontId="7" fillId="27" borderId="18"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54" fillId="27" borderId="36" xfId="0" applyFont="1" applyFill="1" applyBorder="1"/>
    <xf numFmtId="0" fontId="7"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center" vertical="top"/>
    </xf>
    <xf numFmtId="0" fontId="21" fillId="0" borderId="0" xfId="0" applyFont="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5" fillId="0" borderId="9" xfId="0" applyNumberFormat="1" applyFont="1" applyBorder="1" applyAlignment="1">
      <alignment horizontal="left" vertical="center"/>
    </xf>
    <xf numFmtId="0" fontId="73" fillId="0" borderId="0" xfId="0" applyFont="1" applyAlignment="1">
      <alignment horizontal="left"/>
    </xf>
    <xf numFmtId="0" fontId="73" fillId="0" borderId="0" xfId="0" applyFont="1"/>
    <xf numFmtId="165" fontId="0" fillId="27" borderId="44" xfId="0" applyNumberFormat="1" applyFill="1" applyBorder="1" applyProtection="1">
      <protection locked="0"/>
    </xf>
    <xf numFmtId="165" fontId="0" fillId="26" borderId="30" xfId="0" applyNumberFormat="1" applyFill="1" applyBorder="1" applyProtection="1">
      <protection locked="0"/>
    </xf>
    <xf numFmtId="165" fontId="0" fillId="26" borderId="30" xfId="0" applyNumberFormat="1" applyFill="1" applyBorder="1"/>
    <xf numFmtId="165" fontId="0" fillId="26" borderId="32" xfId="0" applyNumberFormat="1" applyFill="1" applyBorder="1" applyProtection="1">
      <protection locked="0"/>
    </xf>
    <xf numFmtId="0" fontId="56" fillId="0" borderId="0" xfId="0" applyFont="1" applyAlignment="1">
      <alignment vertical="center"/>
    </xf>
    <xf numFmtId="1" fontId="13" fillId="0" borderId="0" xfId="0" applyNumberFormat="1" applyFont="1" applyAlignment="1">
      <alignment horizontal="center" vertical="center"/>
    </xf>
    <xf numFmtId="1" fontId="8" fillId="0" borderId="0" xfId="0" applyNumberFormat="1" applyFont="1" applyAlignment="1">
      <alignment horizontal="center" vertical="center" wrapText="1"/>
    </xf>
    <xf numFmtId="9" fontId="20" fillId="26" borderId="9" xfId="287" applyFont="1" applyFill="1" applyBorder="1" applyAlignment="1">
      <alignment horizontal="center" vertical="center"/>
    </xf>
    <xf numFmtId="9" fontId="9" fillId="0" borderId="9" xfId="287" applyFont="1" applyBorder="1" applyAlignment="1">
      <alignment horizontal="center" vertical="center"/>
    </xf>
    <xf numFmtId="9" fontId="19" fillId="26" borderId="9" xfId="287" applyFont="1" applyFill="1" applyBorder="1" applyAlignment="1">
      <alignment horizontal="center" vertical="center"/>
    </xf>
    <xf numFmtId="0" fontId="2" fillId="0" borderId="0" xfId="0" applyFont="1" applyAlignment="1">
      <alignment horizontal="center" vertical="center" wrapText="1"/>
    </xf>
    <xf numFmtId="0" fontId="15" fillId="0" borderId="9" xfId="0" applyFont="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1" fillId="0" borderId="44" xfId="0" applyFont="1" applyBorder="1" applyAlignment="1">
      <alignment vertical="center" wrapText="1"/>
    </xf>
    <xf numFmtId="0" fontId="12" fillId="0" borderId="0" xfId="0" applyFont="1" applyAlignment="1">
      <alignment wrapText="1"/>
    </xf>
    <xf numFmtId="173" fontId="13" fillId="0" borderId="9" xfId="0" applyNumberFormat="1" applyFont="1" applyBorder="1" applyAlignment="1">
      <alignment horizontal="left" wrapText="1"/>
    </xf>
    <xf numFmtId="173" fontId="8" fillId="0" borderId="0" xfId="0" applyNumberFormat="1" applyFont="1" applyAlignment="1">
      <alignment horizontal="left" wrapText="1"/>
    </xf>
    <xf numFmtId="0" fontId="15" fillId="0" borderId="9" xfId="0" quotePrefix="1" applyFont="1" applyBorder="1" applyAlignment="1">
      <alignment horizontal="left" vertical="top" wrapText="1"/>
    </xf>
    <xf numFmtId="0" fontId="11" fillId="0" borderId="0" xfId="0" applyFont="1" applyAlignment="1">
      <alignment vertical="center"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15" fillId="26" borderId="8" xfId="0" applyFont="1" applyFill="1" applyBorder="1" applyAlignment="1">
      <alignment vertical="top"/>
    </xf>
    <xf numFmtId="0" fontId="15" fillId="27" borderId="8" xfId="0" applyFont="1" applyFill="1" applyBorder="1" applyAlignment="1">
      <alignment vertical="top"/>
    </xf>
    <xf numFmtId="0" fontId="78" fillId="26" borderId="9" xfId="0" applyFont="1" applyFill="1" applyBorder="1" applyAlignment="1">
      <alignment vertical="center"/>
    </xf>
    <xf numFmtId="0" fontId="14" fillId="0" borderId="9" xfId="0" applyFont="1" applyBorder="1" applyAlignment="1">
      <alignment horizontal="center" vertical="top"/>
    </xf>
    <xf numFmtId="0" fontId="14" fillId="29" borderId="9" xfId="0" applyFont="1" applyFill="1" applyBorder="1" applyAlignment="1">
      <alignment horizontal="center" vertical="top"/>
    </xf>
    <xf numFmtId="0" fontId="14" fillId="29" borderId="9" xfId="0" applyFont="1" applyFill="1" applyBorder="1" applyAlignment="1">
      <alignment horizontal="left" vertical="top"/>
    </xf>
    <xf numFmtId="0" fontId="14" fillId="0" borderId="9" xfId="0" applyFont="1" applyBorder="1" applyAlignment="1">
      <alignment vertical="center"/>
    </xf>
    <xf numFmtId="0" fontId="15" fillId="0" borderId="9" xfId="0" applyFont="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Alignment="1">
      <alignment vertical="center" wrapText="1" shrinkToFit="1"/>
    </xf>
    <xf numFmtId="0" fontId="12" fillId="0" borderId="0" xfId="227" applyFont="1" applyAlignment="1">
      <alignment horizontal="left" vertical="center"/>
    </xf>
    <xf numFmtId="0" fontId="2" fillId="0" borderId="0" xfId="227" applyAlignment="1">
      <alignment horizontal="left" vertical="top"/>
    </xf>
    <xf numFmtId="1" fontId="12" fillId="0" borderId="0" xfId="227" applyNumberFormat="1" applyFont="1" applyAlignment="1">
      <alignment vertical="center"/>
    </xf>
    <xf numFmtId="0" fontId="2" fillId="30" borderId="0" xfId="178" applyFill="1"/>
    <xf numFmtId="0" fontId="79" fillId="30" borderId="0" xfId="178" applyFont="1" applyFill="1"/>
    <xf numFmtId="0" fontId="12" fillId="30" borderId="0" xfId="178" applyFont="1" applyFill="1" applyAlignment="1">
      <alignment horizontal="left" vertical="center"/>
    </xf>
    <xf numFmtId="0" fontId="15" fillId="30" borderId="0" xfId="178" applyFont="1" applyFill="1"/>
    <xf numFmtId="0" fontId="47" fillId="0" borderId="0" xfId="178" quotePrefix="1" applyFont="1" applyAlignment="1">
      <alignment vertical="center"/>
    </xf>
    <xf numFmtId="0" fontId="15" fillId="0" borderId="0" xfId="178" applyFont="1"/>
    <xf numFmtId="0" fontId="14" fillId="0" borderId="0" xfId="178" quotePrefix="1" applyFont="1" applyAlignment="1">
      <alignment horizontal="left"/>
    </xf>
    <xf numFmtId="0" fontId="14" fillId="0" borderId="45" xfId="178" quotePrefix="1" applyFont="1" applyBorder="1" applyAlignment="1">
      <alignment horizontal="left" vertical="center"/>
    </xf>
    <xf numFmtId="0" fontId="14" fillId="0" borderId="0" xfId="178" quotePrefix="1" applyFont="1" applyAlignment="1">
      <alignment horizontal="center" vertical="top"/>
    </xf>
    <xf numFmtId="0" fontId="14" fillId="0" borderId="0" xfId="178" quotePrefix="1" applyFont="1" applyAlignment="1">
      <alignment horizontal="left" vertical="top"/>
    </xf>
    <xf numFmtId="0" fontId="14" fillId="0" borderId="46" xfId="178" quotePrefix="1" applyFont="1" applyBorder="1" applyAlignment="1">
      <alignment horizontal="left" vertical="center"/>
    </xf>
    <xf numFmtId="183" fontId="15" fillId="0" borderId="0" xfId="178" applyNumberFormat="1" applyFont="1"/>
    <xf numFmtId="0" fontId="80" fillId="30" borderId="0" xfId="178" applyFont="1" applyFill="1" applyAlignment="1">
      <alignment vertical="center" wrapText="1"/>
    </xf>
    <xf numFmtId="0" fontId="2" fillId="30" borderId="0" xfId="178" applyFill="1" applyAlignment="1">
      <alignment vertical="center" wrapText="1"/>
    </xf>
    <xf numFmtId="0" fontId="47" fillId="0" borderId="0" xfId="178" applyFont="1" applyAlignment="1">
      <alignment vertical="center"/>
    </xf>
    <xf numFmtId="0" fontId="75" fillId="0" borderId="0" xfId="178" applyFont="1" applyAlignment="1">
      <alignment vertical="center"/>
    </xf>
    <xf numFmtId="0" fontId="75" fillId="0" borderId="0" xfId="178" applyFont="1"/>
    <xf numFmtId="0" fontId="12" fillId="0" borderId="0" xfId="178" applyFont="1" applyAlignment="1">
      <alignment vertical="center"/>
    </xf>
    <xf numFmtId="0" fontId="56" fillId="0" borderId="0" xfId="178" applyFont="1" applyAlignment="1">
      <alignment vertical="center"/>
    </xf>
    <xf numFmtId="0" fontId="56" fillId="0" borderId="0" xfId="178" applyFont="1"/>
    <xf numFmtId="0" fontId="14" fillId="0" borderId="34" xfId="178" applyFont="1" applyBorder="1"/>
    <xf numFmtId="0" fontId="14" fillId="0" borderId="3" xfId="178" quotePrefix="1" applyFont="1" applyBorder="1" applyAlignment="1">
      <alignment horizontal="right" vertical="center"/>
    </xf>
    <xf numFmtId="0" fontId="2" fillId="0" borderId="34" xfId="178" applyBorder="1"/>
    <xf numFmtId="0" fontId="14" fillId="0" borderId="43" xfId="178" applyFont="1" applyBorder="1" applyAlignment="1">
      <alignment horizontal="right" vertical="center"/>
    </xf>
    <xf numFmtId="184" fontId="8" fillId="26" borderId="43" xfId="178" applyNumberFormat="1" applyFont="1" applyFill="1" applyBorder="1" applyAlignment="1">
      <alignment vertical="center"/>
    </xf>
    <xf numFmtId="0" fontId="14" fillId="0" borderId="47" xfId="178" applyFont="1" applyBorder="1" applyAlignment="1">
      <alignment horizontal="center" vertical="center"/>
    </xf>
    <xf numFmtId="0" fontId="14" fillId="0" borderId="43" xfId="178" applyFont="1" applyBorder="1" applyAlignment="1">
      <alignment horizontal="center" vertical="center" wrapText="1"/>
    </xf>
    <xf numFmtId="3" fontId="15" fillId="0" borderId="48" xfId="178" applyNumberFormat="1" applyFont="1" applyBorder="1" applyAlignment="1">
      <alignment horizontal="center" vertical="center"/>
    </xf>
    <xf numFmtId="183" fontId="15" fillId="31" borderId="49" xfId="178" applyNumberFormat="1" applyFont="1" applyFill="1" applyBorder="1" applyAlignment="1">
      <alignment horizontal="center"/>
    </xf>
    <xf numFmtId="0" fontId="7" fillId="0" borderId="46" xfId="178" applyFont="1" applyBorder="1" applyAlignment="1">
      <alignment horizontal="center" vertical="center"/>
    </xf>
    <xf numFmtId="3" fontId="15" fillId="0" borderId="38" xfId="178" applyNumberFormat="1" applyFont="1" applyBorder="1" applyAlignment="1">
      <alignment horizontal="center" vertical="center"/>
    </xf>
    <xf numFmtId="0" fontId="15" fillId="26" borderId="26" xfId="178" applyFont="1" applyFill="1" applyBorder="1" applyAlignment="1">
      <alignment horizontal="center"/>
    </xf>
    <xf numFmtId="0" fontId="14" fillId="30" borderId="0" xfId="178" applyFont="1" applyFill="1" applyAlignment="1">
      <alignment vertical="center" wrapText="1"/>
    </xf>
    <xf numFmtId="0" fontId="79" fillId="30" borderId="0" xfId="178" applyFont="1" applyFill="1" applyAlignment="1">
      <alignment horizontal="left" vertical="top"/>
    </xf>
    <xf numFmtId="0" fontId="81" fillId="0" borderId="0" xfId="178" applyFont="1" applyAlignment="1">
      <alignment horizontal="left" vertical="top"/>
    </xf>
    <xf numFmtId="0" fontId="15" fillId="0" borderId="0" xfId="178" applyFont="1" applyAlignment="1">
      <alignment horizontal="left" vertical="top"/>
    </xf>
    <xf numFmtId="0" fontId="47" fillId="0" borderId="0" xfId="178" applyFont="1" applyAlignment="1">
      <alignment horizontal="left" vertical="top"/>
    </xf>
    <xf numFmtId="0" fontId="12" fillId="0" borderId="0" xfId="178" applyFont="1" applyAlignment="1">
      <alignment horizontal="left" vertical="top"/>
    </xf>
    <xf numFmtId="0" fontId="15" fillId="0" borderId="3" xfId="178" applyFont="1" applyBorder="1" applyAlignment="1">
      <alignment horizontal="left" vertical="top"/>
    </xf>
    <xf numFmtId="0" fontId="14" fillId="0" borderId="50" xfId="178" quotePrefix="1" applyFont="1" applyBorder="1" applyAlignment="1">
      <alignment horizontal="left" vertical="top"/>
    </xf>
    <xf numFmtId="3" fontId="15" fillId="0" borderId="9" xfId="178" applyNumberFormat="1" applyFont="1" applyBorder="1" applyAlignment="1">
      <alignment horizontal="left" vertical="top"/>
    </xf>
    <xf numFmtId="0" fontId="14" fillId="0" borderId="0" xfId="178" quotePrefix="1" applyFont="1" applyAlignment="1">
      <alignment horizontal="left" vertical="center"/>
    </xf>
    <xf numFmtId="0" fontId="14" fillId="0" borderId="0" xfId="178" applyFont="1" applyAlignment="1">
      <alignment horizontal="left"/>
    </xf>
    <xf numFmtId="183" fontId="15" fillId="26" borderId="45" xfId="178" applyNumberFormat="1" applyFont="1" applyFill="1" applyBorder="1" applyAlignment="1">
      <alignment horizontal="right" vertical="center"/>
    </xf>
    <xf numFmtId="0" fontId="15" fillId="0" borderId="0" xfId="0" applyFont="1" applyAlignment="1">
      <alignment horizontal="left" vertical="center" wrapText="1"/>
    </xf>
    <xf numFmtId="0" fontId="2" fillId="0" borderId="0" xfId="238" applyAlignment="1">
      <alignment vertical="center"/>
    </xf>
    <xf numFmtId="0" fontId="14" fillId="0" borderId="0" xfId="238" applyFont="1" applyAlignment="1">
      <alignment vertical="center"/>
    </xf>
    <xf numFmtId="0" fontId="15" fillId="0" borderId="0" xfId="238" applyFont="1" applyAlignment="1">
      <alignment vertical="center"/>
    </xf>
    <xf numFmtId="0" fontId="24" fillId="0" borderId="0" xfId="238" applyFont="1" applyAlignment="1">
      <alignment vertical="center"/>
    </xf>
    <xf numFmtId="10" fontId="15" fillId="0" borderId="0" xfId="238" applyNumberFormat="1" applyFont="1" applyAlignment="1">
      <alignment vertical="center"/>
    </xf>
    <xf numFmtId="0" fontId="25" fillId="0" borderId="0" xfId="238" applyFont="1" applyAlignment="1">
      <alignment vertical="center"/>
    </xf>
    <xf numFmtId="167" fontId="25" fillId="0" borderId="0" xfId="238" applyNumberFormat="1" applyFont="1" applyAlignment="1">
      <alignment vertical="center" wrapText="1"/>
    </xf>
    <xf numFmtId="0" fontId="26" fillId="0" borderId="0" xfId="238" applyFont="1" applyAlignment="1">
      <alignment vertical="center"/>
    </xf>
    <xf numFmtId="10" fontId="26" fillId="0" borderId="0" xfId="238" applyNumberFormat="1" applyFont="1" applyAlignment="1">
      <alignment vertical="center"/>
    </xf>
    <xf numFmtId="0" fontId="26" fillId="0" borderId="0" xfId="238" applyFont="1" applyAlignment="1">
      <alignment horizontal="center" vertical="center"/>
    </xf>
    <xf numFmtId="39" fontId="24" fillId="0" borderId="0" xfId="238" applyNumberFormat="1" applyFont="1" applyAlignment="1">
      <alignment vertical="center"/>
    </xf>
    <xf numFmtId="0" fontId="14" fillId="0" borderId="0" xfId="238" applyFont="1" applyAlignment="1">
      <alignment horizontal="left" vertical="center"/>
    </xf>
    <xf numFmtId="0" fontId="15" fillId="0" borderId="0" xfId="238" applyFont="1" applyAlignment="1">
      <alignment horizontal="left" vertical="top"/>
    </xf>
    <xf numFmtId="0" fontId="2" fillId="0" borderId="0" xfId="178"/>
    <xf numFmtId="165" fontId="15" fillId="0" borderId="0" xfId="238" applyNumberFormat="1" applyFont="1" applyAlignment="1">
      <alignment vertical="center"/>
    </xf>
    <xf numFmtId="0" fontId="56" fillId="0" borderId="0" xfId="177" applyFont="1" applyAlignment="1">
      <alignment vertical="center"/>
    </xf>
    <xf numFmtId="0" fontId="12" fillId="30" borderId="0" xfId="177" applyFont="1" applyFill="1" applyAlignment="1">
      <alignment vertical="center"/>
    </xf>
    <xf numFmtId="0" fontId="12" fillId="0" borderId="0" xfId="177" applyFont="1" applyAlignment="1">
      <alignment vertical="center"/>
    </xf>
    <xf numFmtId="165" fontId="14" fillId="0" borderId="0" xfId="238" applyNumberFormat="1" applyFont="1" applyAlignment="1">
      <alignment vertical="center"/>
    </xf>
    <xf numFmtId="165" fontId="15" fillId="0" borderId="0" xfId="178" applyNumberFormat="1" applyFont="1"/>
    <xf numFmtId="165" fontId="2" fillId="0" borderId="0" xfId="178" applyNumberFormat="1"/>
    <xf numFmtId="0" fontId="14" fillId="0" borderId="0" xfId="0" applyFont="1" applyAlignment="1">
      <alignment horizontal="left" vertical="center" wrapText="1"/>
    </xf>
    <xf numFmtId="3" fontId="12" fillId="0" borderId="0" xfId="0" applyNumberFormat="1" applyFont="1" applyAlignment="1">
      <alignment horizontal="center" vertical="center"/>
    </xf>
    <xf numFmtId="183" fontId="15" fillId="26" borderId="53" xfId="178" applyNumberFormat="1" applyFont="1" applyFill="1" applyBorder="1" applyAlignment="1">
      <alignment horizontal="right" vertical="center"/>
    </xf>
    <xf numFmtId="0" fontId="56" fillId="35" borderId="30" xfId="0" applyFont="1" applyFill="1" applyBorder="1" applyAlignment="1">
      <alignment horizontal="center" vertical="center"/>
    </xf>
    <xf numFmtId="1" fontId="56" fillId="0" borderId="33" xfId="0" applyNumberFormat="1" applyFont="1" applyBorder="1" applyAlignment="1">
      <alignment horizontal="center" vertical="center"/>
    </xf>
    <xf numFmtId="0" fontId="15" fillId="0" borderId="33" xfId="0" applyFont="1" applyBorder="1" applyAlignment="1">
      <alignment vertical="top"/>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9" xfId="0" applyFont="1" applyBorder="1" applyAlignment="1">
      <alignment horizontal="left" vertical="center" wrapText="1"/>
    </xf>
    <xf numFmtId="0" fontId="14" fillId="0" borderId="25" xfId="0" applyFont="1" applyBorder="1" applyAlignment="1">
      <alignment vertical="top"/>
    </xf>
    <xf numFmtId="0" fontId="15" fillId="0" borderId="25" xfId="0" applyFont="1" applyBorder="1" applyAlignment="1">
      <alignment vertical="top" wrapText="1" shrinkToFit="1"/>
    </xf>
    <xf numFmtId="0" fontId="14" fillId="0" borderId="9" xfId="0" applyFont="1" applyBorder="1" applyAlignment="1">
      <alignment vertical="top"/>
    </xf>
    <xf numFmtId="0" fontId="15" fillId="0" borderId="9" xfId="0" applyFont="1" applyBorder="1" applyAlignment="1">
      <alignment vertical="top" wrapText="1" shrinkToFit="1"/>
    </xf>
    <xf numFmtId="170" fontId="76" fillId="0" borderId="0" xfId="0" applyNumberFormat="1" applyFont="1" applyAlignment="1">
      <alignment horizontal="right" vertical="center"/>
    </xf>
    <xf numFmtId="15" fontId="2" fillId="0" borderId="0" xfId="0" applyNumberFormat="1" applyFont="1" applyAlignment="1">
      <alignment vertical="center"/>
    </xf>
    <xf numFmtId="0" fontId="14" fillId="0" borderId="49" xfId="0" applyFont="1" applyBorder="1" applyAlignment="1">
      <alignment vertical="center"/>
    </xf>
    <xf numFmtId="0" fontId="8" fillId="0" borderId="0" xfId="0" applyFont="1"/>
    <xf numFmtId="0" fontId="8" fillId="0" borderId="0" xfId="0" applyFont="1" applyAlignment="1">
      <alignment vertical="center"/>
    </xf>
    <xf numFmtId="0" fontId="14" fillId="0" borderId="37" xfId="178" applyFont="1" applyBorder="1" applyAlignment="1">
      <alignment vertical="top" wrapText="1"/>
    </xf>
    <xf numFmtId="0" fontId="15" fillId="26" borderId="9" xfId="178" applyFont="1" applyFill="1" applyBorder="1" applyAlignment="1">
      <alignment horizontal="center"/>
    </xf>
    <xf numFmtId="2" fontId="14" fillId="0" borderId="69" xfId="178" quotePrefix="1" applyNumberFormat="1" applyFont="1" applyBorder="1" applyAlignment="1">
      <alignment horizontal="center" vertical="center" wrapText="1"/>
    </xf>
    <xf numFmtId="3" fontId="15" fillId="0" borderId="70" xfId="178" applyNumberFormat="1" applyFont="1" applyBorder="1" applyAlignment="1">
      <alignment horizontal="left" vertical="top"/>
    </xf>
    <xf numFmtId="0" fontId="7" fillId="0" borderId="71" xfId="178" applyFont="1" applyBorder="1" applyAlignment="1">
      <alignment horizontal="center" vertical="center"/>
    </xf>
    <xf numFmtId="172" fontId="2" fillId="27" borderId="15" xfId="0" applyNumberFormat="1" applyFont="1" applyFill="1" applyBorder="1" applyAlignment="1">
      <alignment horizontal="center" vertical="center"/>
    </xf>
    <xf numFmtId="0" fontId="15" fillId="0" borderId="49" xfId="0" applyFont="1" applyBorder="1" applyAlignment="1">
      <alignment horizontal="center" vertical="center"/>
    </xf>
    <xf numFmtId="0" fontId="15" fillId="26" borderId="9" xfId="0" applyFont="1" applyFill="1" applyBorder="1" applyAlignment="1">
      <alignment vertical="top" wrapText="1"/>
    </xf>
    <xf numFmtId="0" fontId="15" fillId="27" borderId="9" xfId="0" applyFont="1" applyFill="1" applyBorder="1" applyAlignment="1">
      <alignment horizontal="left" vertical="top"/>
    </xf>
    <xf numFmtId="0" fontId="47" fillId="0" borderId="0" xfId="238" applyFont="1" applyAlignment="1">
      <alignment horizontal="left" vertical="center"/>
    </xf>
    <xf numFmtId="0" fontId="75" fillId="0" borderId="0" xfId="238" applyFont="1" applyAlignment="1">
      <alignment horizontal="left" vertical="top"/>
    </xf>
    <xf numFmtId="0" fontId="75" fillId="0" borderId="0" xfId="238" applyFont="1" applyAlignment="1">
      <alignment horizontal="left" vertical="center"/>
    </xf>
    <xf numFmtId="165" fontId="75" fillId="0" borderId="0" xfId="238" applyNumberFormat="1" applyFont="1" applyAlignment="1">
      <alignment vertical="center"/>
    </xf>
    <xf numFmtId="165" fontId="75" fillId="0" borderId="0" xfId="178" applyNumberFormat="1" applyFont="1"/>
    <xf numFmtId="0" fontId="47" fillId="30" borderId="0" xfId="177" applyFont="1" applyFill="1" applyAlignment="1">
      <alignment vertical="center"/>
    </xf>
    <xf numFmtId="0" fontId="47" fillId="0" borderId="0" xfId="177" applyFont="1" applyAlignment="1">
      <alignment vertical="center"/>
    </xf>
    <xf numFmtId="0" fontId="75" fillId="0" borderId="0" xfId="0" applyFont="1"/>
    <xf numFmtId="165" fontId="47" fillId="27" borderId="33" xfId="177" applyNumberFormat="1" applyFont="1" applyFill="1" applyBorder="1" applyAlignment="1">
      <alignment horizontal="center" vertical="center" wrapText="1"/>
    </xf>
    <xf numFmtId="165" fontId="47" fillId="27" borderId="33" xfId="177" quotePrefix="1" applyNumberFormat="1" applyFont="1" applyFill="1" applyBorder="1" applyAlignment="1">
      <alignment horizontal="center" vertical="center" wrapText="1"/>
    </xf>
    <xf numFmtId="1" fontId="75" fillId="0" borderId="30" xfId="238" applyNumberFormat="1" applyFont="1" applyBorder="1" applyAlignment="1">
      <alignment horizontal="center" vertical="center" wrapText="1"/>
    </xf>
    <xf numFmtId="165" fontId="75" fillId="0" borderId="64" xfId="177" applyNumberFormat="1" applyFont="1" applyBorder="1" applyAlignment="1">
      <alignment vertical="center"/>
    </xf>
    <xf numFmtId="165" fontId="75" fillId="0" borderId="31" xfId="177" applyNumberFormat="1" applyFont="1" applyBorder="1" applyAlignment="1">
      <alignment vertical="center"/>
    </xf>
    <xf numFmtId="0" fontId="47" fillId="27" borderId="52" xfId="177" applyFont="1" applyFill="1" applyBorder="1" applyAlignment="1">
      <alignment vertical="center" wrapText="1"/>
    </xf>
    <xf numFmtId="165" fontId="75" fillId="0" borderId="52" xfId="177" applyNumberFormat="1" applyFont="1" applyBorder="1" applyAlignment="1">
      <alignment vertical="center"/>
    </xf>
    <xf numFmtId="165" fontId="75" fillId="26" borderId="51" xfId="177" applyNumberFormat="1" applyFont="1" applyFill="1" applyBorder="1" applyAlignment="1">
      <alignment vertical="center"/>
    </xf>
    <xf numFmtId="165" fontId="75" fillId="0" borderId="65" xfId="177" applyNumberFormat="1" applyFont="1" applyBorder="1" applyAlignment="1">
      <alignment vertical="center"/>
    </xf>
    <xf numFmtId="165" fontId="75" fillId="26" borderId="0" xfId="238" applyNumberFormat="1" applyFont="1" applyFill="1" applyAlignment="1">
      <alignment vertical="center"/>
    </xf>
    <xf numFmtId="0" fontId="75" fillId="0" borderId="0" xfId="238" applyFont="1" applyAlignment="1">
      <alignment vertical="center"/>
    </xf>
    <xf numFmtId="0" fontId="75" fillId="0" borderId="0" xfId="177" applyFont="1" applyAlignment="1">
      <alignment vertical="center"/>
    </xf>
    <xf numFmtId="0" fontId="75" fillId="0" borderId="0" xfId="177" applyFont="1" applyAlignment="1">
      <alignment horizontal="center" vertical="center"/>
    </xf>
    <xf numFmtId="0" fontId="92" fillId="0" borderId="0" xfId="238" applyFont="1" applyAlignment="1">
      <alignment horizontal="left" vertical="center"/>
    </xf>
    <xf numFmtId="0" fontId="75" fillId="0" borderId="0" xfId="177" applyFont="1" applyAlignment="1">
      <alignment vertical="center" wrapText="1"/>
    </xf>
    <xf numFmtId="0" fontId="47" fillId="0" borderId="9" xfId="0" applyFont="1" applyBorder="1" applyAlignment="1">
      <alignment horizontal="left" vertical="center"/>
    </xf>
    <xf numFmtId="0" fontId="47" fillId="0" borderId="9" xfId="0" applyFont="1" applyBorder="1" applyAlignment="1">
      <alignment horizontal="left" vertical="center" wrapText="1"/>
    </xf>
    <xf numFmtId="0" fontId="12" fillId="0" borderId="9" xfId="0" applyFont="1" applyBorder="1" applyAlignment="1">
      <alignment horizontal="left" vertical="center" wrapText="1"/>
    </xf>
    <xf numFmtId="1" fontId="2" fillId="0" borderId="23" xfId="0" applyNumberFormat="1" applyFont="1" applyBorder="1" applyAlignment="1">
      <alignment horizontal="center" vertical="center"/>
    </xf>
    <xf numFmtId="0" fontId="2" fillId="0" borderId="23" xfId="0" applyFont="1" applyBorder="1" applyAlignment="1">
      <alignment horizontal="center" vertical="center" wrapText="1"/>
    </xf>
    <xf numFmtId="0" fontId="94" fillId="35" borderId="4" xfId="170" applyFont="1" applyFill="1" applyBorder="1" applyAlignment="1">
      <alignment horizontal="center" vertical="center" wrapText="1"/>
    </xf>
    <xf numFmtId="0" fontId="94" fillId="35" borderId="15" xfId="170" applyFont="1" applyFill="1" applyBorder="1" applyAlignment="1">
      <alignment horizontal="center" vertical="center" wrapText="1"/>
    </xf>
    <xf numFmtId="3" fontId="7" fillId="0" borderId="67" xfId="0" applyNumberFormat="1" applyFont="1" applyBorder="1" applyAlignment="1">
      <alignment horizontal="center" vertical="center"/>
    </xf>
    <xf numFmtId="3" fontId="93" fillId="35" borderId="16" xfId="0" applyNumberFormat="1" applyFont="1" applyFill="1" applyBorder="1" applyAlignment="1">
      <alignment horizontal="center" vertical="center" wrapText="1"/>
    </xf>
    <xf numFmtId="1" fontId="15" fillId="0" borderId="30" xfId="238" applyNumberFormat="1" applyFont="1" applyBorder="1" applyAlignment="1">
      <alignment horizontal="center" vertical="center" wrapText="1"/>
    </xf>
    <xf numFmtId="3" fontId="15" fillId="0" borderId="64" xfId="239" applyNumberFormat="1" applyFont="1" applyBorder="1" applyAlignment="1">
      <alignment vertical="center" wrapText="1"/>
    </xf>
    <xf numFmtId="165" fontId="47" fillId="0" borderId="0" xfId="177" applyNumberFormat="1" applyFont="1" applyAlignment="1">
      <alignment vertical="center"/>
    </xf>
    <xf numFmtId="165" fontId="75" fillId="0" borderId="22" xfId="177" applyNumberFormat="1" applyFont="1" applyBorder="1" applyAlignment="1">
      <alignment vertical="center"/>
    </xf>
    <xf numFmtId="165" fontId="75" fillId="0" borderId="35" xfId="177" applyNumberFormat="1" applyFont="1" applyBorder="1" applyAlignment="1">
      <alignment vertical="center"/>
    </xf>
    <xf numFmtId="3" fontId="83" fillId="29" borderId="34" xfId="0" applyNumberFormat="1" applyFont="1" applyFill="1" applyBorder="1" applyAlignment="1">
      <alignment vertical="center"/>
    </xf>
    <xf numFmtId="3" fontId="83" fillId="29" borderId="43" xfId="0" applyNumberFormat="1" applyFont="1" applyFill="1" applyBorder="1" applyAlignment="1">
      <alignment vertical="center"/>
    </xf>
    <xf numFmtId="3" fontId="15" fillId="0" borderId="51" xfId="239" applyNumberFormat="1" applyFont="1" applyBorder="1" applyAlignment="1">
      <alignment vertical="center" wrapText="1"/>
    </xf>
    <xf numFmtId="165" fontId="75" fillId="0" borderId="44" xfId="177" applyNumberFormat="1" applyFont="1" applyBorder="1" applyAlignment="1">
      <alignment vertical="center"/>
    </xf>
    <xf numFmtId="165" fontId="75" fillId="0" borderId="30" xfId="177" applyNumberFormat="1" applyFont="1" applyBorder="1" applyAlignment="1">
      <alignment vertical="center"/>
    </xf>
    <xf numFmtId="165" fontId="95" fillId="36" borderId="0" xfId="178" applyNumberFormat="1" applyFont="1" applyFill="1"/>
    <xf numFmtId="3" fontId="2" fillId="0" borderId="0" xfId="178" applyNumberFormat="1"/>
    <xf numFmtId="0" fontId="83" fillId="0" borderId="0" xfId="0" applyFont="1" applyAlignment="1">
      <alignment horizontal="left" vertical="center"/>
    </xf>
    <xf numFmtId="3" fontId="21" fillId="0" borderId="0" xfId="0" applyNumberFormat="1" applyFont="1" applyAlignment="1">
      <alignment horizontal="center" vertical="center" wrapText="1"/>
    </xf>
    <xf numFmtId="3" fontId="93" fillId="37" borderId="16" xfId="0" applyNumberFormat="1" applyFont="1" applyFill="1" applyBorder="1" applyAlignment="1">
      <alignment horizontal="center" vertical="center" wrapText="1"/>
    </xf>
    <xf numFmtId="3" fontId="7" fillId="37" borderId="67" xfId="0" applyNumberFormat="1" applyFont="1" applyFill="1" applyBorder="1" applyAlignment="1">
      <alignment horizontal="center" vertical="center"/>
    </xf>
    <xf numFmtId="0" fontId="7" fillId="0" borderId="4" xfId="170" applyFont="1" applyBorder="1" applyAlignment="1">
      <alignment horizontal="left" vertical="center" wrapText="1"/>
    </xf>
    <xf numFmtId="43" fontId="14" fillId="0" borderId="0" xfId="0" applyNumberFormat="1" applyFont="1" applyAlignment="1">
      <alignment horizontal="left" vertical="center" wrapText="1"/>
    </xf>
    <xf numFmtId="43" fontId="15" fillId="0" borderId="0" xfId="0" applyNumberFormat="1" applyFont="1" applyAlignment="1">
      <alignment horizontal="left" vertical="center" wrapText="1"/>
    </xf>
    <xf numFmtId="43" fontId="2" fillId="0" borderId="0" xfId="0" applyNumberFormat="1" applyFont="1" applyAlignment="1">
      <alignment horizontal="center" vertical="center" wrapText="1"/>
    </xf>
    <xf numFmtId="43" fontId="21" fillId="0" borderId="0" xfId="0" applyNumberFormat="1" applyFont="1" applyAlignment="1">
      <alignment horizontal="center" vertical="center" wrapText="1"/>
    </xf>
    <xf numFmtId="43" fontId="94" fillId="35" borderId="4" xfId="170" applyNumberFormat="1" applyFont="1" applyFill="1" applyBorder="1" applyAlignment="1">
      <alignment horizontal="center" vertical="center" wrapText="1"/>
    </xf>
    <xf numFmtId="43" fontId="7" fillId="0" borderId="68" xfId="0" applyNumberFormat="1" applyFont="1" applyBorder="1" applyAlignment="1">
      <alignment horizontal="center" vertical="center"/>
    </xf>
    <xf numFmtId="43" fontId="7" fillId="37" borderId="68" xfId="0" applyNumberFormat="1" applyFont="1" applyFill="1" applyBorder="1" applyAlignment="1">
      <alignment horizontal="center" vertical="center"/>
    </xf>
    <xf numFmtId="43" fontId="12" fillId="0" borderId="54" xfId="0" applyNumberFormat="1" applyFont="1" applyBorder="1" applyAlignment="1">
      <alignment horizontal="center" vertical="center"/>
    </xf>
    <xf numFmtId="43" fontId="12" fillId="0" borderId="33" xfId="0" applyNumberFormat="1" applyFont="1" applyBorder="1" applyAlignment="1">
      <alignment horizontal="center" vertical="center"/>
    </xf>
    <xf numFmtId="186" fontId="15" fillId="0" borderId="0" xfId="0" applyNumberFormat="1" applyFont="1" applyAlignment="1">
      <alignment vertical="center"/>
    </xf>
    <xf numFmtId="186" fontId="2" fillId="0" borderId="0" xfId="0" applyNumberFormat="1" applyFont="1" applyAlignment="1">
      <alignment vertical="center"/>
    </xf>
    <xf numFmtId="186" fontId="7" fillId="0" borderId="0" xfId="0" applyNumberFormat="1" applyFont="1" applyAlignment="1">
      <alignment horizontal="center" vertical="center"/>
    </xf>
    <xf numFmtId="186" fontId="94" fillId="35" borderId="4" xfId="170" applyNumberFormat="1" applyFont="1" applyFill="1" applyBorder="1" applyAlignment="1">
      <alignment horizontal="center" vertical="center" wrapText="1"/>
    </xf>
    <xf numFmtId="186" fontId="7" fillId="35" borderId="66" xfId="0" applyNumberFormat="1" applyFont="1" applyFill="1" applyBorder="1" applyAlignment="1">
      <alignment horizontal="center" vertical="center"/>
    </xf>
    <xf numFmtId="186" fontId="7" fillId="37" borderId="66" xfId="0" applyNumberFormat="1" applyFont="1" applyFill="1" applyBorder="1" applyAlignment="1">
      <alignment horizontal="center" vertical="center"/>
    </xf>
    <xf numFmtId="43" fontId="15" fillId="0" borderId="0" xfId="0" applyNumberFormat="1" applyFont="1" applyAlignment="1">
      <alignment vertical="center"/>
    </xf>
    <xf numFmtId="43" fontId="2" fillId="0" borderId="0" xfId="0" applyNumberFormat="1" applyFont="1" applyAlignment="1">
      <alignment vertical="center"/>
    </xf>
    <xf numFmtId="43" fontId="7" fillId="0" borderId="0" xfId="0" applyNumberFormat="1" applyFont="1" applyAlignment="1">
      <alignment horizontal="center" vertical="center"/>
    </xf>
    <xf numFmtId="43" fontId="2" fillId="0" borderId="67" xfId="0" applyNumberFormat="1" applyFont="1" applyBorder="1" applyAlignment="1">
      <alignment horizontal="center" vertical="center"/>
    </xf>
    <xf numFmtId="43" fontId="7" fillId="0" borderId="67" xfId="0" applyNumberFormat="1" applyFont="1" applyBorder="1" applyAlignment="1">
      <alignment horizontal="center" vertical="center"/>
    </xf>
    <xf numFmtId="43" fontId="82" fillId="32" borderId="0" xfId="0" applyNumberFormat="1" applyFont="1" applyFill="1" applyAlignment="1">
      <alignment horizontal="left" vertical="center" wrapText="1"/>
    </xf>
    <xf numFmtId="0" fontId="11" fillId="0" borderId="31" xfId="0" applyFont="1" applyBorder="1" applyAlignment="1">
      <alignment vertical="center" wrapText="1"/>
    </xf>
    <xf numFmtId="0" fontId="15" fillId="38" borderId="41" xfId="0" applyFont="1" applyFill="1" applyBorder="1" applyAlignment="1">
      <alignment horizontal="center" vertical="center"/>
    </xf>
    <xf numFmtId="0" fontId="14" fillId="29" borderId="8" xfId="0" applyFont="1" applyFill="1" applyBorder="1" applyAlignment="1">
      <alignment horizontal="left" vertical="top"/>
    </xf>
    <xf numFmtId="0" fontId="14" fillId="29" borderId="15" xfId="0" applyFont="1" applyFill="1" applyBorder="1" applyAlignment="1">
      <alignment horizontal="left" vertical="top"/>
    </xf>
    <xf numFmtId="1" fontId="15" fillId="0" borderId="0" xfId="0" applyNumberFormat="1" applyFont="1" applyAlignment="1">
      <alignment horizontal="left" vertical="center"/>
    </xf>
    <xf numFmtId="0" fontId="14" fillId="0" borderId="9" xfId="0" applyFont="1" applyBorder="1" applyAlignment="1">
      <alignment vertical="top" wrapText="1"/>
    </xf>
    <xf numFmtId="0" fontId="7" fillId="0" borderId="9" xfId="0" applyFont="1" applyBorder="1" applyAlignment="1">
      <alignment vertical="top" wrapText="1"/>
    </xf>
    <xf numFmtId="0" fontId="21" fillId="0" borderId="9" xfId="0" applyFont="1" applyBorder="1" applyAlignment="1">
      <alignment horizontal="left" vertical="top" wrapText="1"/>
    </xf>
    <xf numFmtId="0" fontId="15" fillId="27" borderId="33" xfId="0" applyFont="1" applyFill="1" applyBorder="1" applyAlignment="1">
      <alignment horizontal="left" vertical="top"/>
    </xf>
    <xf numFmtId="0" fontId="15" fillId="26" borderId="33" xfId="0" applyFont="1" applyFill="1" applyBorder="1" applyAlignment="1">
      <alignment horizontal="left" vertical="top"/>
    </xf>
    <xf numFmtId="0" fontId="15" fillId="0" borderId="33" xfId="0" applyFont="1" applyBorder="1" applyAlignment="1">
      <alignment horizontal="left" vertical="top" wrapText="1"/>
    </xf>
    <xf numFmtId="0" fontId="14" fillId="0" borderId="8" xfId="0" applyFont="1" applyBorder="1" applyAlignment="1">
      <alignment horizontal="left" vertical="center"/>
    </xf>
    <xf numFmtId="0" fontId="14" fillId="0" borderId="15" xfId="0" applyFont="1" applyBorder="1" applyAlignment="1">
      <alignment horizontal="left" vertical="center"/>
    </xf>
    <xf numFmtId="3" fontId="12" fillId="0" borderId="20"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21" xfId="0" applyNumberFormat="1" applyFont="1" applyBorder="1" applyAlignment="1">
      <alignment horizontal="center" vertical="center"/>
    </xf>
    <xf numFmtId="43" fontId="94" fillId="34" borderId="37" xfId="170" applyNumberFormat="1" applyFont="1" applyFill="1" applyBorder="1" applyAlignment="1">
      <alignment horizontal="center" vertical="center" wrapText="1"/>
    </xf>
    <xf numFmtId="43" fontId="94" fillId="34" borderId="36" xfId="170" applyNumberFormat="1" applyFont="1" applyFill="1" applyBorder="1" applyAlignment="1">
      <alignment horizontal="center" vertical="center" wrapText="1"/>
    </xf>
    <xf numFmtId="186" fontId="94" fillId="34" borderId="37" xfId="170" applyNumberFormat="1" applyFont="1" applyFill="1" applyBorder="1" applyAlignment="1">
      <alignment horizontal="center" vertical="center" wrapText="1"/>
    </xf>
    <xf numFmtId="186" fontId="94" fillId="34" borderId="36" xfId="170" applyNumberFormat="1" applyFont="1" applyFill="1" applyBorder="1" applyAlignment="1">
      <alignment horizontal="center" vertical="center" wrapText="1"/>
    </xf>
    <xf numFmtId="0" fontId="94" fillId="34" borderId="34" xfId="0" applyFont="1" applyFill="1" applyBorder="1" applyAlignment="1">
      <alignment horizontal="center" vertical="center" wrapText="1"/>
    </xf>
    <xf numFmtId="0" fontId="94" fillId="34" borderId="3" xfId="0" applyFont="1" applyFill="1" applyBorder="1" applyAlignment="1">
      <alignment horizontal="center" vertical="center" wrapText="1"/>
    </xf>
    <xf numFmtId="0" fontId="94" fillId="34" borderId="43" xfId="0" applyFont="1" applyFill="1" applyBorder="1" applyAlignment="1">
      <alignment horizontal="center" vertical="center" wrapText="1"/>
    </xf>
    <xf numFmtId="0" fontId="94" fillId="34" borderId="37" xfId="170" applyFont="1" applyFill="1" applyBorder="1" applyAlignment="1">
      <alignment horizontal="center" vertical="center" wrapText="1"/>
    </xf>
    <xf numFmtId="0" fontId="94" fillId="34" borderId="31" xfId="170" applyFont="1" applyFill="1" applyBorder="1" applyAlignment="1">
      <alignment horizontal="center" vertical="center" wrapText="1"/>
    </xf>
    <xf numFmtId="0" fontId="94" fillId="34" borderId="18" xfId="170" applyFont="1" applyFill="1" applyBorder="1" applyAlignment="1">
      <alignment horizontal="center" vertical="center" wrapText="1"/>
    </xf>
    <xf numFmtId="0" fontId="94" fillId="34" borderId="20" xfId="170" applyFont="1" applyFill="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64" xfId="0" applyBorder="1" applyAlignment="1">
      <alignment horizontal="center" vertical="center" wrapText="1"/>
    </xf>
    <xf numFmtId="0" fontId="0" fillId="0" borderId="28" xfId="0" applyBorder="1" applyAlignment="1">
      <alignment horizontal="center" vertical="center" wrapText="1"/>
    </xf>
    <xf numFmtId="0" fontId="0" fillId="0" borderId="41" xfId="0" applyBorder="1" applyAlignment="1">
      <alignment horizontal="center" vertical="center" wrapText="1"/>
    </xf>
    <xf numFmtId="0" fontId="94" fillId="34" borderId="34" xfId="228" applyFont="1" applyFill="1" applyBorder="1" applyAlignment="1">
      <alignment horizontal="center" vertical="center" wrapText="1"/>
    </xf>
    <xf numFmtId="0" fontId="94" fillId="34" borderId="3" xfId="228" applyFont="1" applyFill="1" applyBorder="1" applyAlignment="1">
      <alignment horizontal="center" vertical="center" wrapText="1"/>
    </xf>
    <xf numFmtId="0" fontId="94" fillId="34" borderId="43" xfId="228" applyFont="1" applyFill="1" applyBorder="1" applyAlignment="1">
      <alignment horizontal="center" vertical="center"/>
    </xf>
    <xf numFmtId="0" fontId="94" fillId="34" borderId="36" xfId="170" applyFont="1" applyFill="1" applyBorder="1" applyAlignment="1">
      <alignment horizontal="center" vertical="center" wrapText="1"/>
    </xf>
    <xf numFmtId="43" fontId="94" fillId="34" borderId="31" xfId="170" applyNumberFormat="1" applyFont="1" applyFill="1" applyBorder="1" applyAlignment="1">
      <alignment horizontal="center" vertical="center" wrapText="1"/>
    </xf>
    <xf numFmtId="43" fontId="94" fillId="34" borderId="34" xfId="0" applyNumberFormat="1" applyFont="1" applyFill="1" applyBorder="1" applyAlignment="1">
      <alignment horizontal="center" vertical="center" wrapText="1"/>
    </xf>
    <xf numFmtId="43" fontId="94" fillId="34" borderId="43" xfId="0" applyNumberFormat="1" applyFont="1" applyFill="1" applyBorder="1" applyAlignment="1">
      <alignment horizontal="center" vertical="center" wrapText="1"/>
    </xf>
    <xf numFmtId="43" fontId="94" fillId="34" borderId="3" xfId="0" applyNumberFormat="1" applyFont="1" applyFill="1" applyBorder="1" applyAlignment="1">
      <alignment horizontal="center" vertical="center" wrapText="1"/>
    </xf>
    <xf numFmtId="0" fontId="15" fillId="36" borderId="9" xfId="0" applyFont="1" applyFill="1" applyBorder="1" applyAlignment="1">
      <alignment horizontal="left" vertical="center" wrapText="1"/>
    </xf>
    <xf numFmtId="0" fontId="8" fillId="0" borderId="8" xfId="0" quotePrefix="1" applyFont="1" applyBorder="1" applyAlignment="1">
      <alignment horizontal="left" wrapText="1"/>
    </xf>
    <xf numFmtId="0" fontId="8" fillId="0" borderId="4" xfId="0" quotePrefix="1" applyFont="1" applyBorder="1" applyAlignment="1">
      <alignment horizontal="left" wrapText="1"/>
    </xf>
    <xf numFmtId="0" fontId="8" fillId="0" borderId="15" xfId="0" quotePrefix="1" applyFont="1" applyBorder="1" applyAlignment="1">
      <alignment horizontal="left" wrapText="1"/>
    </xf>
    <xf numFmtId="0" fontId="8" fillId="0" borderId="8" xfId="0" applyFont="1" applyBorder="1" applyAlignment="1">
      <alignment horizontal="left"/>
    </xf>
    <xf numFmtId="0" fontId="8" fillId="0" borderId="4" xfId="0" applyFont="1" applyBorder="1" applyAlignment="1">
      <alignment horizontal="left"/>
    </xf>
    <xf numFmtId="0" fontId="15" fillId="0" borderId="9" xfId="0" applyFont="1" applyBorder="1" applyAlignment="1">
      <alignment horizontal="left" vertical="center" wrapText="1"/>
    </xf>
    <xf numFmtId="0" fontId="13" fillId="0" borderId="4" xfId="0" applyFont="1" applyBorder="1" applyAlignment="1">
      <alignment horizontal="left" vertical="center"/>
    </xf>
    <xf numFmtId="0" fontId="13" fillId="0" borderId="26" xfId="0" applyFont="1" applyBorder="1" applyAlignment="1">
      <alignment horizontal="left" vertical="center"/>
    </xf>
    <xf numFmtId="0" fontId="15" fillId="0" borderId="62" xfId="0" applyFont="1" applyBorder="1" applyAlignment="1">
      <alignment horizontal="left" vertical="center"/>
    </xf>
    <xf numFmtId="0" fontId="15" fillId="0" borderId="9" xfId="0" applyFont="1" applyBorder="1" applyAlignment="1">
      <alignment horizontal="left" vertical="top" wrapText="1"/>
    </xf>
    <xf numFmtId="0" fontId="15" fillId="0" borderId="25" xfId="0" applyFont="1" applyBorder="1" applyAlignment="1">
      <alignment horizontal="left" vertical="top" wrapText="1"/>
    </xf>
    <xf numFmtId="169" fontId="48" fillId="26" borderId="8" xfId="0" applyNumberFormat="1" applyFont="1" applyFill="1" applyBorder="1" applyAlignment="1">
      <alignment horizontal="left" vertical="center"/>
    </xf>
    <xf numFmtId="169" fontId="48" fillId="26" borderId="4" xfId="0" applyNumberFormat="1" applyFont="1" applyFill="1" applyBorder="1" applyAlignment="1">
      <alignment horizontal="left" vertical="center"/>
    </xf>
    <xf numFmtId="0" fontId="15" fillId="0" borderId="29" xfId="0" applyFont="1" applyBorder="1" applyAlignment="1">
      <alignment horizontal="left" vertical="top" wrapText="1"/>
    </xf>
    <xf numFmtId="0" fontId="12" fillId="0" borderId="0" xfId="0" applyFont="1" applyAlignment="1">
      <alignment horizontal="left" vertical="center" wrapText="1"/>
    </xf>
    <xf numFmtId="169" fontId="13" fillId="0" borderId="4" xfId="0" applyNumberFormat="1" applyFont="1" applyBorder="1" applyAlignment="1">
      <alignment horizontal="left" vertical="center"/>
    </xf>
    <xf numFmtId="0" fontId="2" fillId="39" borderId="18" xfId="0" applyFont="1" applyFill="1" applyBorder="1" applyAlignment="1">
      <alignment horizontal="center" vertical="center" wrapText="1"/>
    </xf>
    <xf numFmtId="0" fontId="0" fillId="39" borderId="17" xfId="0" applyFill="1" applyBorder="1" applyAlignment="1">
      <alignment horizontal="center" vertical="center" wrapText="1"/>
    </xf>
    <xf numFmtId="0" fontId="0" fillId="39" borderId="19" xfId="0" applyFill="1" applyBorder="1" applyAlignment="1">
      <alignment horizontal="center" vertical="center" wrapText="1"/>
    </xf>
    <xf numFmtId="0" fontId="0" fillId="39" borderId="20" xfId="0" applyFill="1" applyBorder="1" applyAlignment="1">
      <alignment horizontal="center" vertical="center" wrapText="1"/>
    </xf>
    <xf numFmtId="0" fontId="0" fillId="39" borderId="0" xfId="0" applyFill="1" applyAlignment="1">
      <alignment horizontal="center" vertical="center" wrapText="1"/>
    </xf>
    <xf numFmtId="0" fontId="0" fillId="39" borderId="21" xfId="0" applyFill="1" applyBorder="1" applyAlignment="1">
      <alignment horizontal="center" vertical="center" wrapText="1"/>
    </xf>
    <xf numFmtId="0" fontId="0" fillId="39" borderId="22" xfId="0" applyFill="1" applyBorder="1" applyAlignment="1">
      <alignment horizontal="center" vertical="center" wrapText="1"/>
    </xf>
    <xf numFmtId="0" fontId="0" fillId="39" borderId="23" xfId="0" applyFill="1" applyBorder="1" applyAlignment="1">
      <alignment horizontal="center" vertical="center" wrapText="1"/>
    </xf>
    <xf numFmtId="0" fontId="0" fillId="39" borderId="24" xfId="0" applyFill="1" applyBorder="1" applyAlignment="1">
      <alignment horizontal="center" vertical="center" wrapText="1"/>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0" fontId="13" fillId="0" borderId="63" xfId="0" applyFont="1" applyBorder="1" applyAlignment="1">
      <alignment horizontal="left" vertical="center"/>
    </xf>
    <xf numFmtId="0" fontId="13" fillId="0" borderId="27" xfId="0" applyFont="1" applyBorder="1" applyAlignment="1">
      <alignment horizontal="left" vertical="center"/>
    </xf>
    <xf numFmtId="0" fontId="91" fillId="32" borderId="20" xfId="0" applyFont="1" applyFill="1" applyBorder="1" applyAlignment="1">
      <alignment horizontal="left" vertical="center" wrapText="1"/>
    </xf>
    <xf numFmtId="0" fontId="91" fillId="32" borderId="0" xfId="0" applyFont="1" applyFill="1" applyAlignment="1">
      <alignment horizontal="left" vertical="center" wrapText="1"/>
    </xf>
    <xf numFmtId="0" fontId="91" fillId="32" borderId="20" xfId="0" applyFont="1" applyFill="1" applyBorder="1" applyAlignment="1">
      <alignment horizontal="left" vertical="center"/>
    </xf>
    <xf numFmtId="0" fontId="91" fillId="32" borderId="0" xfId="0" applyFont="1" applyFill="1" applyAlignment="1">
      <alignment horizontal="left" vertical="center"/>
    </xf>
    <xf numFmtId="0" fontId="47" fillId="0" borderId="8" xfId="0" applyFont="1" applyBorder="1" applyAlignment="1">
      <alignment horizontal="left" vertical="center"/>
    </xf>
    <xf numFmtId="0" fontId="47" fillId="0" borderId="15" xfId="0" applyFont="1" applyBorder="1" applyAlignment="1">
      <alignment horizontal="left" vertical="center"/>
    </xf>
    <xf numFmtId="165" fontId="47" fillId="0" borderId="34" xfId="177" applyNumberFormat="1" applyFont="1" applyBorder="1" applyAlignment="1">
      <alignment horizontal="center" vertical="center"/>
    </xf>
    <xf numFmtId="165" fontId="47" fillId="0" borderId="3" xfId="177" applyNumberFormat="1" applyFont="1" applyBorder="1" applyAlignment="1">
      <alignment horizontal="center" vertical="center"/>
    </xf>
    <xf numFmtId="165" fontId="47" fillId="0" borderId="43" xfId="177" applyNumberFormat="1" applyFont="1" applyBorder="1" applyAlignment="1">
      <alignment horizontal="center" vertical="center"/>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Alignment="1">
      <alignment horizontal="center" vertical="center" wrapText="1"/>
    </xf>
    <xf numFmtId="0" fontId="53" fillId="27" borderId="18" xfId="0" applyFont="1" applyFill="1" applyBorder="1" applyAlignment="1">
      <alignment horizontal="left"/>
    </xf>
    <xf numFmtId="0" fontId="53" fillId="27" borderId="17" xfId="0" applyFont="1" applyFill="1" applyBorder="1" applyAlignment="1">
      <alignment horizontal="left"/>
    </xf>
    <xf numFmtId="0" fontId="53" fillId="27" borderId="19" xfId="0" applyFont="1" applyFill="1" applyBorder="1" applyAlignment="1">
      <alignment horizontal="left"/>
    </xf>
    <xf numFmtId="0" fontId="15" fillId="30" borderId="58" xfId="178" quotePrefix="1" applyFont="1" applyFill="1" applyBorder="1" applyAlignment="1">
      <alignment horizontal="left" vertical="center" wrapText="1"/>
    </xf>
    <xf numFmtId="0" fontId="15" fillId="30" borderId="58" xfId="178" applyFont="1" applyFill="1" applyBorder="1" applyAlignment="1">
      <alignment horizontal="left" vertical="center" wrapText="1"/>
    </xf>
    <xf numFmtId="0" fontId="15" fillId="30" borderId="59"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ill="1" applyAlignment="1">
      <alignment vertical="center" wrapText="1"/>
    </xf>
    <xf numFmtId="0" fontId="14" fillId="0" borderId="9" xfId="178" quotePrefix="1" applyFont="1" applyBorder="1" applyAlignment="1">
      <alignment horizontal="left" vertical="center" wrapText="1"/>
    </xf>
    <xf numFmtId="0" fontId="15" fillId="30" borderId="25" xfId="178" quotePrefix="1" applyFont="1" applyFill="1" applyBorder="1" applyAlignment="1">
      <alignment horizontal="left" vertical="center" wrapText="1"/>
    </xf>
    <xf numFmtId="0" fontId="15" fillId="30" borderId="25" xfId="178" applyFont="1" applyFill="1" applyBorder="1" applyAlignment="1">
      <alignment horizontal="left" vertical="center" wrapText="1"/>
    </xf>
    <xf numFmtId="0" fontId="15" fillId="30" borderId="42" xfId="178" applyFont="1" applyFill="1" applyBorder="1" applyAlignment="1">
      <alignment horizontal="left" vertical="center" wrapText="1"/>
    </xf>
    <xf numFmtId="0" fontId="14" fillId="30" borderId="8" xfId="178" quotePrefix="1" applyFont="1" applyFill="1" applyBorder="1" applyAlignment="1">
      <alignment horizontal="left" vertical="top" wrapText="1"/>
    </xf>
    <xf numFmtId="0" fontId="14" fillId="30" borderId="4" xfId="178" applyFont="1" applyFill="1" applyBorder="1" applyAlignment="1">
      <alignment horizontal="left" vertical="top" wrapText="1"/>
    </xf>
    <xf numFmtId="0" fontId="14" fillId="30" borderId="26" xfId="178" applyFont="1" applyFill="1" applyBorder="1" applyAlignment="1">
      <alignment horizontal="left" vertical="top" wrapText="1"/>
    </xf>
    <xf numFmtId="0" fontId="15" fillId="30" borderId="9" xfId="178" quotePrefix="1" applyFont="1" applyFill="1" applyBorder="1" applyAlignment="1">
      <alignment horizontal="left" vertical="center" wrapText="1"/>
    </xf>
    <xf numFmtId="0" fontId="15" fillId="30" borderId="9" xfId="178" applyFont="1" applyFill="1" applyBorder="1" applyAlignment="1">
      <alignment horizontal="left" vertical="center" wrapText="1"/>
    </xf>
    <xf numFmtId="0" fontId="15" fillId="30" borderId="38" xfId="178" applyFont="1" applyFill="1" applyBorder="1" applyAlignment="1">
      <alignment horizontal="left" vertical="center" wrapText="1"/>
    </xf>
    <xf numFmtId="0" fontId="15" fillId="30" borderId="0" xfId="178" quotePrefix="1" applyFont="1" applyFill="1" applyAlignment="1">
      <alignment horizontal="left" vertical="center" wrapText="1"/>
    </xf>
    <xf numFmtId="0" fontId="15" fillId="30" borderId="0" xfId="178" applyFont="1" applyFill="1" applyAlignment="1">
      <alignment horizontal="left" vertical="center" wrapText="1"/>
    </xf>
    <xf numFmtId="0" fontId="84" fillId="30" borderId="56" xfId="150" quotePrefix="1" applyFont="1" applyFill="1" applyBorder="1" applyAlignment="1">
      <alignment horizontal="left" vertical="center" wrapText="1"/>
    </xf>
    <xf numFmtId="0" fontId="15" fillId="30" borderId="21" xfId="178" applyFont="1" applyFill="1" applyBorder="1" applyAlignment="1">
      <alignment horizontal="left" vertical="center" wrapText="1"/>
    </xf>
    <xf numFmtId="0" fontId="15" fillId="30" borderId="57" xfId="178" quotePrefix="1" applyFont="1" applyFill="1" applyBorder="1" applyAlignment="1">
      <alignment horizontal="left" vertical="center" wrapText="1"/>
    </xf>
    <xf numFmtId="0" fontId="15" fillId="30" borderId="28" xfId="178" applyFont="1" applyFill="1" applyBorder="1" applyAlignment="1">
      <alignment horizontal="left" vertical="center" wrapText="1"/>
    </xf>
    <xf numFmtId="0" fontId="15" fillId="30" borderId="41" xfId="178" applyFont="1" applyFill="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4" fillId="0" borderId="4" xfId="0" applyFont="1" applyBorder="1" applyAlignment="1">
      <alignment horizontal="left" vertical="center"/>
    </xf>
    <xf numFmtId="0" fontId="15" fillId="30" borderId="60" xfId="178" quotePrefix="1" applyFont="1" applyFill="1" applyBorder="1" applyAlignment="1">
      <alignment horizontal="left" vertical="center" wrapText="1"/>
    </xf>
    <xf numFmtId="0" fontId="15" fillId="30" borderId="60" xfId="178" applyFont="1" applyFill="1" applyBorder="1" applyAlignment="1">
      <alignment horizontal="left" vertical="center" wrapText="1"/>
    </xf>
    <xf numFmtId="0" fontId="15" fillId="30" borderId="61" xfId="178" applyFont="1" applyFill="1" applyBorder="1" applyAlignment="1">
      <alignment horizontal="left" vertical="center" wrapText="1"/>
    </xf>
    <xf numFmtId="0" fontId="14" fillId="0" borderId="46" xfId="178" quotePrefix="1" applyFont="1" applyBorder="1" applyAlignment="1">
      <alignment horizontal="left" vertical="center" wrapText="1"/>
    </xf>
    <xf numFmtId="0" fontId="15" fillId="30" borderId="16" xfId="178" quotePrefix="1" applyFont="1" applyFill="1" applyBorder="1" applyAlignment="1">
      <alignment horizontal="left" vertical="center" wrapText="1"/>
    </xf>
    <xf numFmtId="0" fontId="15" fillId="30" borderId="55" xfId="178" applyFont="1" applyFill="1" applyBorder="1" applyAlignment="1">
      <alignment horizontal="left" vertical="center" wrapText="1"/>
    </xf>
    <xf numFmtId="0" fontId="15" fillId="30" borderId="39" xfId="178" applyFont="1" applyFill="1" applyBorder="1" applyAlignment="1">
      <alignment horizontal="left" vertical="center" wrapText="1"/>
    </xf>
    <xf numFmtId="3" fontId="7" fillId="26" borderId="67" xfId="237" applyNumberFormat="1" applyFont="1" applyFill="1" applyBorder="1" applyAlignment="1">
      <alignment horizontal="center" vertical="center"/>
    </xf>
    <xf numFmtId="3" fontId="7" fillId="37" borderId="67" xfId="237" applyNumberFormat="1" applyFont="1" applyFill="1" applyBorder="1" applyAlignment="1">
      <alignment horizontal="center" vertical="center"/>
    </xf>
    <xf numFmtId="0" fontId="14" fillId="0" borderId="34" xfId="0" applyFont="1" applyBorder="1" applyAlignment="1">
      <alignment horizontal="center" vertical="center" wrapText="1"/>
    </xf>
    <xf numFmtId="0" fontId="14" fillId="0" borderId="4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43" fontId="2" fillId="26" borderId="67" xfId="237" applyNumberFormat="1" applyFill="1" applyBorder="1" applyAlignment="1">
      <alignment horizontal="center" vertical="center"/>
    </xf>
    <xf numFmtId="3" fontId="2" fillId="26" borderId="67" xfId="237" applyNumberFormat="1" applyFill="1" applyBorder="1" applyAlignment="1">
      <alignment horizontal="center" vertical="center"/>
    </xf>
    <xf numFmtId="43" fontId="2" fillId="37" borderId="67" xfId="237" applyNumberFormat="1" applyFill="1" applyBorder="1" applyAlignment="1">
      <alignment horizontal="center" vertical="center"/>
    </xf>
    <xf numFmtId="3" fontId="2" fillId="37" borderId="67" xfId="237" applyNumberFormat="1" applyFill="1" applyBorder="1" applyAlignment="1">
      <alignment horizontal="center" vertical="center"/>
    </xf>
    <xf numFmtId="3" fontId="56" fillId="0" borderId="20" xfId="237" applyNumberFormat="1" applyFont="1" applyBorder="1" applyAlignment="1">
      <alignment horizontal="center" vertical="center"/>
    </xf>
    <xf numFmtId="3" fontId="56" fillId="0" borderId="0" xfId="237" applyNumberFormat="1" applyFont="1" applyAlignment="1">
      <alignment horizontal="center" vertical="center"/>
    </xf>
    <xf numFmtId="0" fontId="27" fillId="26" borderId="0" xfId="0" applyFont="1" applyFill="1" applyAlignment="1">
      <alignment vertical="center" wrapText="1"/>
    </xf>
    <xf numFmtId="0" fontId="7" fillId="0" borderId="28" xfId="170" applyFont="1" applyBorder="1" applyAlignment="1">
      <alignment horizontal="left" vertical="center" wrapText="1"/>
    </xf>
    <xf numFmtId="0" fontId="94" fillId="34" borderId="35" xfId="170" applyFont="1" applyFill="1" applyBorder="1" applyAlignment="1">
      <alignment horizontal="center" vertical="center" wrapText="1"/>
    </xf>
    <xf numFmtId="3" fontId="93" fillId="35" borderId="56" xfId="0" applyNumberFormat="1" applyFont="1" applyFill="1" applyBorder="1" applyAlignment="1">
      <alignment horizontal="center" vertical="center" wrapText="1"/>
    </xf>
    <xf numFmtId="43" fontId="2" fillId="26" borderId="75" xfId="237" applyNumberFormat="1" applyFill="1" applyBorder="1" applyAlignment="1">
      <alignment horizontal="center" vertical="center"/>
    </xf>
    <xf numFmtId="43" fontId="7" fillId="0" borderId="76" xfId="0" applyNumberFormat="1" applyFont="1" applyBorder="1" applyAlignment="1">
      <alignment horizontal="center" vertical="center"/>
    </xf>
    <xf numFmtId="3" fontId="7" fillId="26" borderId="75" xfId="237" applyNumberFormat="1" applyFont="1" applyFill="1" applyBorder="1" applyAlignment="1">
      <alignment horizontal="center" vertical="center"/>
    </xf>
    <xf numFmtId="186" fontId="7" fillId="35" borderId="75" xfId="0" applyNumberFormat="1" applyFont="1" applyFill="1" applyBorder="1" applyAlignment="1">
      <alignment horizontal="center" vertical="center"/>
    </xf>
    <xf numFmtId="43" fontId="2" fillId="0" borderId="75" xfId="0" applyNumberFormat="1" applyFont="1" applyBorder="1" applyAlignment="1">
      <alignment horizontal="center" vertical="center"/>
    </xf>
    <xf numFmtId="43" fontId="7" fillId="0" borderId="75" xfId="0" applyNumberFormat="1" applyFont="1" applyBorder="1" applyAlignment="1">
      <alignment horizontal="center" vertical="center"/>
    </xf>
    <xf numFmtId="3" fontId="2" fillId="26" borderId="75" xfId="237" applyNumberFormat="1" applyFill="1" applyBorder="1" applyAlignment="1">
      <alignment horizontal="center" vertical="center"/>
    </xf>
    <xf numFmtId="3" fontId="7" fillId="0" borderId="75" xfId="0" applyNumberFormat="1" applyFont="1" applyBorder="1" applyAlignment="1">
      <alignment horizontal="center" vertical="center"/>
    </xf>
    <xf numFmtId="3" fontId="93" fillId="35" borderId="77" xfId="0" applyNumberFormat="1" applyFont="1" applyFill="1" applyBorder="1" applyAlignment="1">
      <alignment horizontal="center" vertical="center" wrapText="1"/>
    </xf>
    <xf numFmtId="43" fontId="2" fillId="26" borderId="73" xfId="237" applyNumberFormat="1" applyFill="1" applyBorder="1" applyAlignment="1">
      <alignment horizontal="center" vertical="center"/>
    </xf>
    <xf numFmtId="43" fontId="7" fillId="0" borderId="73" xfId="0" applyNumberFormat="1" applyFont="1" applyBorder="1" applyAlignment="1">
      <alignment horizontal="center" vertical="center"/>
    </xf>
    <xf numFmtId="3" fontId="7" fillId="26" borderId="73" xfId="237" applyNumberFormat="1" applyFont="1" applyFill="1" applyBorder="1" applyAlignment="1">
      <alignment horizontal="center" vertical="center"/>
    </xf>
    <xf numFmtId="186" fontId="7" fillId="35" borderId="73" xfId="0" applyNumberFormat="1" applyFont="1" applyFill="1" applyBorder="1" applyAlignment="1">
      <alignment horizontal="center" vertical="center"/>
    </xf>
    <xf numFmtId="43" fontId="2" fillId="0" borderId="73" xfId="0" applyNumberFormat="1" applyFont="1" applyBorder="1" applyAlignment="1">
      <alignment horizontal="center" vertical="center"/>
    </xf>
    <xf numFmtId="3" fontId="2" fillId="26" borderId="73" xfId="237" applyNumberFormat="1" applyFill="1" applyBorder="1" applyAlignment="1">
      <alignment horizontal="center" vertical="center"/>
    </xf>
    <xf numFmtId="3" fontId="7" fillId="0" borderId="73" xfId="0" applyNumberFormat="1" applyFont="1" applyBorder="1" applyAlignment="1">
      <alignment horizontal="center" vertical="center"/>
    </xf>
    <xf numFmtId="43" fontId="98" fillId="26" borderId="73" xfId="237" applyNumberFormat="1" applyFont="1" applyFill="1" applyBorder="1" applyAlignment="1">
      <alignment horizontal="center" vertical="center"/>
    </xf>
    <xf numFmtId="3" fontId="57" fillId="0" borderId="79" xfId="0" applyNumberFormat="1" applyFont="1" applyBorder="1" applyAlignment="1">
      <alignment horizontal="left" vertical="center"/>
    </xf>
    <xf numFmtId="3" fontId="78" fillId="0" borderId="79" xfId="0" applyNumberFormat="1" applyFont="1" applyBorder="1" applyAlignment="1">
      <alignment horizontal="left" vertical="center"/>
    </xf>
    <xf numFmtId="3" fontId="93" fillId="0" borderId="79" xfId="0" applyNumberFormat="1" applyFont="1" applyBorder="1" applyAlignment="1">
      <alignment horizontal="left" vertical="center" wrapText="1"/>
    </xf>
    <xf numFmtId="3" fontId="93" fillId="0" borderId="79" xfId="0" applyNumberFormat="1" applyFont="1" applyBorder="1" applyAlignment="1">
      <alignment horizontal="left" vertical="center"/>
    </xf>
    <xf numFmtId="3" fontId="78" fillId="0" borderId="79" xfId="0" applyNumberFormat="1" applyFont="1" applyBorder="1" applyAlignment="1">
      <alignment horizontal="left" vertical="center" wrapText="1"/>
    </xf>
    <xf numFmtId="3" fontId="57" fillId="0" borderId="79" xfId="0" applyNumberFormat="1" applyFont="1" applyBorder="1" applyAlignment="1">
      <alignment horizontal="left" vertical="center" wrapText="1"/>
    </xf>
    <xf numFmtId="0" fontId="93" fillId="38" borderId="79" xfId="0" applyFont="1" applyFill="1" applyBorder="1" applyAlignment="1">
      <alignment vertical="center"/>
    </xf>
    <xf numFmtId="3" fontId="57" fillId="0" borderId="80" xfId="0" applyNumberFormat="1" applyFont="1" applyBorder="1" applyAlignment="1">
      <alignment horizontal="left" vertical="center"/>
    </xf>
    <xf numFmtId="3" fontId="78" fillId="37" borderId="74" xfId="0" applyNumberFormat="1" applyFont="1" applyFill="1" applyBorder="1" applyAlignment="1">
      <alignment horizontal="left" vertical="center"/>
    </xf>
    <xf numFmtId="3" fontId="57" fillId="0" borderId="74" xfId="0" applyNumberFormat="1" applyFont="1" applyBorder="1" applyAlignment="1">
      <alignment horizontal="left" vertical="center"/>
    </xf>
    <xf numFmtId="0" fontId="2" fillId="35" borderId="78" xfId="0" applyFont="1" applyFill="1" applyBorder="1" applyAlignment="1">
      <alignment horizontal="center" vertical="center"/>
    </xf>
    <xf numFmtId="0" fontId="7" fillId="35" borderId="78" xfId="0" applyFont="1" applyFill="1" applyBorder="1" applyAlignment="1">
      <alignment horizontal="center" vertical="center"/>
    </xf>
    <xf numFmtId="0" fontId="2" fillId="35" borderId="78" xfId="0" quotePrefix="1" applyFont="1" applyFill="1" applyBorder="1" applyAlignment="1">
      <alignment horizontal="center" vertical="center"/>
    </xf>
    <xf numFmtId="0" fontId="2" fillId="35" borderId="53" xfId="0" applyFont="1" applyFill="1" applyBorder="1" applyAlignment="1">
      <alignment horizontal="center" vertical="center"/>
    </xf>
    <xf numFmtId="0" fontId="2" fillId="37" borderId="53" xfId="0" applyFont="1" applyFill="1" applyBorder="1" applyAlignment="1">
      <alignment horizontal="center" vertical="center"/>
    </xf>
    <xf numFmtId="0" fontId="7" fillId="35" borderId="46" xfId="170" applyFont="1" applyFill="1" applyBorder="1" applyAlignment="1">
      <alignment horizontal="center" vertical="center" wrapText="1"/>
    </xf>
    <xf numFmtId="0" fontId="2" fillId="35" borderId="46" xfId="0" applyFont="1" applyFill="1" applyBorder="1" applyAlignment="1">
      <alignment horizontal="center" vertical="center"/>
    </xf>
    <xf numFmtId="3" fontId="15" fillId="0" borderId="79" xfId="0" applyNumberFormat="1" applyFont="1" applyBorder="1" applyAlignment="1">
      <alignment horizontal="left" vertical="center"/>
    </xf>
    <xf numFmtId="0" fontId="2" fillId="35" borderId="81" xfId="0" applyFont="1" applyFill="1" applyBorder="1" applyAlignment="1">
      <alignment horizontal="center" vertical="center"/>
    </xf>
    <xf numFmtId="3" fontId="57" fillId="0" borderId="82" xfId="0" applyNumberFormat="1" applyFont="1" applyBorder="1" applyAlignment="1">
      <alignment horizontal="left" vertical="center"/>
    </xf>
    <xf numFmtId="3" fontId="93" fillId="35" borderId="83" xfId="0" applyNumberFormat="1" applyFont="1" applyFill="1" applyBorder="1" applyAlignment="1">
      <alignment horizontal="center" vertical="center" wrapText="1"/>
    </xf>
    <xf numFmtId="43" fontId="2" fillId="26" borderId="84" xfId="237" applyNumberFormat="1" applyFill="1" applyBorder="1" applyAlignment="1">
      <alignment horizontal="center" vertical="center"/>
    </xf>
    <xf numFmtId="43" fontId="7" fillId="0" borderId="84" xfId="0" applyNumberFormat="1" applyFont="1" applyBorder="1" applyAlignment="1">
      <alignment horizontal="center" vertical="center"/>
    </xf>
    <xf numFmtId="3" fontId="7" fillId="26" borderId="84" xfId="237" applyNumberFormat="1" applyFont="1" applyFill="1" applyBorder="1" applyAlignment="1">
      <alignment horizontal="center" vertical="center"/>
    </xf>
    <xf numFmtId="186" fontId="7" fillId="35" borderId="84" xfId="0" applyNumberFormat="1" applyFont="1" applyFill="1" applyBorder="1" applyAlignment="1">
      <alignment horizontal="center" vertical="center"/>
    </xf>
    <xf numFmtId="43" fontId="2" fillId="0" borderId="84" xfId="0" applyNumberFormat="1" applyFont="1" applyBorder="1" applyAlignment="1">
      <alignment horizontal="center" vertical="center"/>
    </xf>
    <xf numFmtId="3" fontId="2" fillId="26" borderId="84" xfId="237" applyNumberFormat="1" applyFill="1" applyBorder="1" applyAlignment="1">
      <alignment horizontal="center" vertical="center"/>
    </xf>
    <xf numFmtId="3" fontId="7" fillId="0" borderId="84" xfId="0" applyNumberFormat="1" applyFont="1" applyBorder="1" applyAlignment="1">
      <alignment horizontal="center" vertical="center"/>
    </xf>
    <xf numFmtId="0" fontId="7" fillId="35" borderId="45" xfId="170" applyFont="1" applyFill="1" applyBorder="1" applyAlignment="1">
      <alignment horizontal="center" vertical="center" wrapText="1"/>
    </xf>
  </cellXfs>
  <cellStyles count="3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xfId="287" builtinId="5"/>
    <cellStyle name="Percent 2" xfId="288" xr:uid="{00000000-0005-0000-0000-000020010000}"/>
    <cellStyle name="Percent 2 2" xfId="289" xr:uid="{00000000-0005-0000-0000-000021010000}"/>
    <cellStyle name="Percent 3" xfId="290" xr:uid="{00000000-0005-0000-0000-000022010000}"/>
    <cellStyle name="Percent 3 2" xfId="291" xr:uid="{00000000-0005-0000-0000-000023010000}"/>
    <cellStyle name="Price" xfId="292" xr:uid="{00000000-0005-0000-0000-000024010000}"/>
    <cellStyle name="RevRep" xfId="293" xr:uid="{00000000-0005-0000-0000-000025010000}"/>
    <cellStyle name="RevRep 2" xfId="294" xr:uid="{00000000-0005-0000-0000-000026010000}"/>
    <cellStyle name="Standard_21186 AVF 05.01.04" xfId="295" xr:uid="{00000000-0005-0000-0000-000027010000}"/>
    <cellStyle name="Style 1" xfId="296" xr:uid="{00000000-0005-0000-0000-000028010000}"/>
    <cellStyle name="Title" xfId="297" builtinId="15" customBuiltin="1"/>
    <cellStyle name="Title 2" xfId="298" xr:uid="{00000000-0005-0000-0000-00002A010000}"/>
    <cellStyle name="Total" xfId="299" builtinId="25" customBuiltin="1"/>
    <cellStyle name="Total 2" xfId="300" xr:uid="{00000000-0005-0000-0000-00002C010000}"/>
    <cellStyle name="Total 2 2" xfId="301" xr:uid="{00000000-0005-0000-0000-00002D010000}"/>
    <cellStyle name="Total 3" xfId="302" xr:uid="{00000000-0005-0000-0000-00002E010000}"/>
    <cellStyle name="Undefiniert" xfId="303" xr:uid="{00000000-0005-0000-0000-00002F010000}"/>
    <cellStyle name="Unit" xfId="304" xr:uid="{00000000-0005-0000-0000-000030010000}"/>
    <cellStyle name="Update" xfId="305" xr:uid="{00000000-0005-0000-0000-000031010000}"/>
    <cellStyle name="VerdiColumnHeader" xfId="309" xr:uid="{0026A6CD-1FFE-468E-975D-92A2F6EDA987}"/>
    <cellStyle name="VerdiProductNo" xfId="311" xr:uid="{15DA5811-A6A7-475F-AF8E-2F1C9909F8F4}"/>
    <cellStyle name="VerdiTotalNetPrice" xfId="310" xr:uid="{514FCBDC-2A89-4C71-A957-02F6DCDFBD44}"/>
    <cellStyle name="Vertical" xfId="306" xr:uid="{00000000-0005-0000-0000-000032010000}"/>
    <cellStyle name="Warning Text" xfId="307" builtinId="11" customBuiltin="1"/>
    <cellStyle name="Warning Text 2" xfId="308" xr:uid="{00000000-0005-0000-0000-00003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2421467</xdr:colOff>
      <xdr:row>1</xdr:row>
      <xdr:rowOff>101600</xdr:rowOff>
    </xdr:from>
    <xdr:to>
      <xdr:col>2</xdr:col>
      <xdr:colOff>1990299</xdr:colOff>
      <xdr:row>8</xdr:row>
      <xdr:rowOff>139971</xdr:rowOff>
    </xdr:to>
    <xdr:pic>
      <xdr:nvPicPr>
        <xdr:cNvPr id="3" name="Picture 2">
          <a:extLst>
            <a:ext uri="{FF2B5EF4-FFF2-40B4-BE49-F238E27FC236}">
              <a16:creationId xmlns:a16="http://schemas.microsoft.com/office/drawing/2014/main" id="{DE6A9F44-29E1-2A44-E4A8-E44DAACC01DF}"/>
            </a:ext>
          </a:extLst>
        </xdr:cNvPr>
        <xdr:cNvPicPr>
          <a:picLocks noChangeAspect="1"/>
        </xdr:cNvPicPr>
      </xdr:nvPicPr>
      <xdr:blipFill>
        <a:blip xmlns:r="http://schemas.openxmlformats.org/officeDocument/2006/relationships" r:embed="rId1"/>
        <a:stretch>
          <a:fillRect/>
        </a:stretch>
      </xdr:blipFill>
      <xdr:spPr>
        <a:xfrm>
          <a:off x="2717800" y="262467"/>
          <a:ext cx="3395766" cy="11644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bathaWN\Documents\Telecomms\Procurement\IPAM\Pricing%20Schedule\BOQ%20_ECC_IPAM%20Solution.xlsx" TargetMode="External"/><Relationship Id="rId1" Type="http://schemas.openxmlformats.org/officeDocument/2006/relationships/externalLinkPath" Target="BOQ%20_ECC_IPAM%20Sol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Tender Cover Sheet"/>
      <sheetName val="5.1.0 Preamble"/>
      <sheetName val="5.1.1 Pricing "/>
      <sheetName val="5.1.2 CPA Formulae"/>
      <sheetName val="5.1.3 Summary"/>
      <sheetName val="5.1.4 PS5"/>
      <sheetName val="5.1.4 Exchange Rates"/>
    </sheetNames>
    <sheetDataSet>
      <sheetData sheetId="0" refreshError="1"/>
      <sheetData sheetId="1" refreshError="1"/>
      <sheetData sheetId="2" refreshError="1"/>
      <sheetData sheetId="3" refreshError="1"/>
      <sheetData sheetId="4">
        <row r="9">
          <cell r="B9" t="str">
            <v>Fixed</v>
          </cell>
          <cell r="C9" t="str">
            <v xml:space="preserve">Firm and Fixed </v>
          </cell>
        </row>
        <row r="10">
          <cell r="B10" t="str">
            <v>A1</v>
          </cell>
          <cell r="C10" t="str">
            <v xml:space="preserve">Tenderer's description of Multiple Formula </v>
          </cell>
        </row>
        <row r="11">
          <cell r="B11" t="str">
            <v>A</v>
          </cell>
          <cell r="C11" t="str">
            <v>Tenderer's description of Formula A</v>
          </cell>
        </row>
        <row r="12">
          <cell r="B12" t="str">
            <v>B</v>
          </cell>
          <cell r="C12" t="str">
            <v>Tenderer's description of Formula B</v>
          </cell>
        </row>
        <row r="13">
          <cell r="B13" t="str">
            <v>C</v>
          </cell>
          <cell r="C13" t="str">
            <v>Tenderer's description of Formula C</v>
          </cell>
        </row>
        <row r="14">
          <cell r="B14" t="str">
            <v>D</v>
          </cell>
          <cell r="C14" t="str">
            <v>Tenderer's description of Formula D</v>
          </cell>
        </row>
        <row r="15">
          <cell r="B15" t="str">
            <v>E</v>
          </cell>
          <cell r="C15" t="str">
            <v>Tenderer's description of Formula E</v>
          </cell>
        </row>
        <row r="16">
          <cell r="B16" t="str">
            <v>F</v>
          </cell>
          <cell r="C16" t="str">
            <v>Tenderer's description of Formula F</v>
          </cell>
        </row>
        <row r="17">
          <cell r="B17" t="str">
            <v>G</v>
          </cell>
          <cell r="C17" t="str">
            <v>Tenderer's description of Formula G</v>
          </cell>
        </row>
        <row r="18">
          <cell r="B18" t="str">
            <v>H</v>
          </cell>
          <cell r="C18" t="str">
            <v>Tenderer's description of Formula H</v>
          </cell>
        </row>
        <row r="19">
          <cell r="B19" t="str">
            <v>I</v>
          </cell>
          <cell r="C19" t="str">
            <v>Tenderer's description of Formula I</v>
          </cell>
        </row>
        <row r="20">
          <cell r="B20" t="str">
            <v>J</v>
          </cell>
          <cell r="C20" t="str">
            <v>Tenderer's description of Formula J</v>
          </cell>
        </row>
      </sheetData>
      <sheetData sheetId="5" refreshError="1"/>
      <sheetData sheetId="6" refreshError="1"/>
      <sheetData sheetId="7">
        <row r="23">
          <cell r="C23" t="str">
            <v>Code</v>
          </cell>
          <cell r="D23" t="str">
            <v>Exchange Rate
Currency 1,00 = R Amount</v>
          </cell>
        </row>
        <row r="24">
          <cell r="C24" t="str">
            <v>ZAR</v>
          </cell>
          <cell r="D24">
            <v>1</v>
          </cell>
        </row>
        <row r="25">
          <cell r="C25" t="str">
            <v>AUD</v>
          </cell>
          <cell r="D25">
            <v>0</v>
          </cell>
        </row>
        <row r="26">
          <cell r="C26" t="str">
            <v>CAN</v>
          </cell>
          <cell r="D26">
            <v>0</v>
          </cell>
        </row>
        <row r="27">
          <cell r="C27" t="str">
            <v>CHF</v>
          </cell>
          <cell r="D27">
            <v>0</v>
          </cell>
        </row>
        <row r="28">
          <cell r="C28" t="str">
            <v>DKK</v>
          </cell>
          <cell r="D28">
            <v>0</v>
          </cell>
        </row>
        <row r="29">
          <cell r="C29" t="str">
            <v>EUR</v>
          </cell>
          <cell r="D29">
            <v>0</v>
          </cell>
        </row>
        <row r="30">
          <cell r="C30" t="str">
            <v>GBP</v>
          </cell>
          <cell r="D30">
            <v>0</v>
          </cell>
        </row>
        <row r="31">
          <cell r="C31" t="str">
            <v>HKD</v>
          </cell>
          <cell r="D31">
            <v>0</v>
          </cell>
        </row>
        <row r="32">
          <cell r="C32" t="str">
            <v>JPY</v>
          </cell>
          <cell r="D32">
            <v>0</v>
          </cell>
        </row>
        <row r="33">
          <cell r="C33" t="str">
            <v>NOK</v>
          </cell>
          <cell r="D33">
            <v>0</v>
          </cell>
        </row>
        <row r="34">
          <cell r="C34" t="str">
            <v>NZD</v>
          </cell>
          <cell r="D34">
            <v>0</v>
          </cell>
        </row>
        <row r="35">
          <cell r="C35" t="str">
            <v>SEK</v>
          </cell>
          <cell r="D35">
            <v>0</v>
          </cell>
        </row>
        <row r="36">
          <cell r="C36" t="str">
            <v>SGD</v>
          </cell>
          <cell r="D36">
            <v>0</v>
          </cell>
        </row>
        <row r="37">
          <cell r="C37" t="str">
            <v>USD</v>
          </cell>
          <cell r="D37">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3"/>
  <sheetViews>
    <sheetView topLeftCell="A4" zoomScale="80" zoomScaleNormal="80" workbookViewId="0">
      <selection activeCell="C3" sqref="C3"/>
    </sheetView>
  </sheetViews>
  <sheetFormatPr defaultColWidth="9.1796875" defaultRowHeight="12.5" x14ac:dyDescent="0.25"/>
  <cols>
    <col min="1" max="1" width="7.1796875" style="73" customWidth="1"/>
    <col min="2" max="2" width="34.81640625" style="73" customWidth="1"/>
    <col min="3" max="3" width="94.81640625" style="73" customWidth="1"/>
    <col min="4" max="4" width="9.1796875" style="74"/>
    <col min="5" max="16384" width="9.1796875" style="73"/>
  </cols>
  <sheetData>
    <row r="1" spans="1:19" s="6" customFormat="1" ht="15.5" x14ac:dyDescent="0.25">
      <c r="A1" s="284" t="s">
        <v>81</v>
      </c>
      <c r="B1" s="285"/>
      <c r="C1" s="366">
        <f>'Tender Cover Sheet'!C12</f>
        <v>0</v>
      </c>
      <c r="D1" s="3"/>
      <c r="G1" s="35"/>
      <c r="L1" s="35"/>
      <c r="M1" s="10"/>
      <c r="N1" s="37"/>
      <c r="O1" s="7"/>
      <c r="Q1" s="38"/>
      <c r="R1" s="7"/>
      <c r="S1" s="9"/>
    </row>
    <row r="2" spans="1:19" s="6" customFormat="1" ht="66.5" customHeight="1" x14ac:dyDescent="0.25">
      <c r="A2" s="284" t="s">
        <v>82</v>
      </c>
      <c r="B2" s="285"/>
      <c r="C2" s="367">
        <f>'Tender Cover Sheet'!C14</f>
        <v>0</v>
      </c>
      <c r="G2" s="35"/>
      <c r="K2" s="8"/>
      <c r="L2" s="36"/>
      <c r="M2" s="11"/>
      <c r="N2" s="37"/>
      <c r="O2" s="7"/>
      <c r="Q2" s="38"/>
      <c r="R2" s="7"/>
      <c r="S2" s="9"/>
    </row>
    <row r="3" spans="1:19" s="6" customFormat="1" ht="53.5" customHeight="1" x14ac:dyDescent="0.25">
      <c r="A3" s="284" t="s">
        <v>83</v>
      </c>
      <c r="B3" s="285"/>
      <c r="C3" s="367" t="str">
        <f>'Tender Cover Sheet'!C16</f>
        <v>Design, Supply, Delivery, Installation, Commissioning, Testing, Support and Training on Internet Protocol Address Management (IPAM) Solution on an as and when required basis for a period of five (5) years.</v>
      </c>
      <c r="G3" s="35"/>
      <c r="K3" s="8"/>
      <c r="L3" s="36"/>
      <c r="M3" s="11"/>
      <c r="N3" s="37"/>
      <c r="O3" s="7"/>
      <c r="Q3" s="38"/>
      <c r="R3" s="7"/>
      <c r="S3" s="9"/>
    </row>
    <row r="4" spans="1:19" s="6" customFormat="1" ht="53.5" customHeight="1" x14ac:dyDescent="0.25">
      <c r="A4" s="284" t="s">
        <v>249</v>
      </c>
      <c r="B4" s="285"/>
      <c r="C4" s="366" t="s">
        <v>250</v>
      </c>
      <c r="G4" s="35"/>
      <c r="K4" s="8"/>
      <c r="L4" s="36"/>
      <c r="M4" s="11"/>
      <c r="N4" s="37"/>
      <c r="O4" s="7"/>
      <c r="Q4" s="38"/>
      <c r="R4" s="7"/>
      <c r="S4" s="9"/>
    </row>
    <row r="5" spans="1:19" s="6" customFormat="1" ht="15.5" x14ac:dyDescent="0.25">
      <c r="A5" s="3"/>
      <c r="B5" s="78"/>
      <c r="C5" s="39"/>
      <c r="G5" s="35"/>
      <c r="K5" s="8"/>
      <c r="L5" s="36"/>
      <c r="M5" s="11"/>
      <c r="N5" s="37"/>
      <c r="O5" s="7"/>
      <c r="Q5" s="38"/>
      <c r="R5" s="7"/>
      <c r="S5" s="9"/>
    </row>
    <row r="6" spans="1:19" ht="18" x14ac:dyDescent="0.25">
      <c r="A6" s="72" t="s">
        <v>80</v>
      </c>
      <c r="D6" s="73"/>
    </row>
    <row r="7" spans="1:19" x14ac:dyDescent="0.25">
      <c r="C7" s="74"/>
      <c r="D7" s="73"/>
      <c r="E7" s="75"/>
    </row>
    <row r="8" spans="1:19" ht="38.25" customHeight="1" x14ac:dyDescent="0.25">
      <c r="A8" s="281">
        <v>1</v>
      </c>
      <c r="B8" s="461" t="s">
        <v>257</v>
      </c>
      <c r="C8" s="462"/>
      <c r="D8" s="73"/>
      <c r="E8" s="75"/>
    </row>
    <row r="9" spans="1:19" ht="35" customHeight="1" x14ac:dyDescent="0.25">
      <c r="A9" s="281">
        <v>2</v>
      </c>
      <c r="B9" s="461" t="s">
        <v>255</v>
      </c>
      <c r="C9" s="462"/>
      <c r="D9" s="73"/>
      <c r="E9" s="75"/>
    </row>
    <row r="10" spans="1:19" ht="53.5" customHeight="1" x14ac:dyDescent="0.25">
      <c r="A10" s="281">
        <v>3</v>
      </c>
      <c r="B10" s="461" t="s">
        <v>341</v>
      </c>
      <c r="C10" s="462"/>
      <c r="D10" s="73"/>
      <c r="E10" s="75"/>
    </row>
    <row r="11" spans="1:19" ht="33" customHeight="1" x14ac:dyDescent="0.25">
      <c r="A11" s="281">
        <v>4</v>
      </c>
      <c r="B11" s="463" t="s">
        <v>359</v>
      </c>
      <c r="C11" s="463"/>
      <c r="D11" s="73"/>
      <c r="E11" s="75"/>
    </row>
    <row r="12" spans="1:19" s="76" customFormat="1" ht="15.5" x14ac:dyDescent="0.25">
      <c r="A12" s="81"/>
      <c r="B12" s="73"/>
      <c r="C12" s="74"/>
      <c r="D12" s="73"/>
      <c r="E12" s="75"/>
    </row>
    <row r="13" spans="1:19" ht="15.5" x14ac:dyDescent="0.25">
      <c r="A13" s="81"/>
      <c r="C13" s="74"/>
      <c r="D13" s="73"/>
      <c r="E13" s="75"/>
    </row>
    <row r="14" spans="1:19" ht="38.25" customHeight="1" x14ac:dyDescent="0.25">
      <c r="A14" s="282">
        <v>5</v>
      </c>
      <c r="B14" s="283" t="s">
        <v>89</v>
      </c>
      <c r="C14" s="282"/>
      <c r="D14" s="77"/>
      <c r="E14" s="71"/>
      <c r="F14" s="70"/>
    </row>
    <row r="15" spans="1:19" ht="79.5" customHeight="1" x14ac:dyDescent="0.25">
      <c r="A15" s="81"/>
      <c r="B15" s="368" t="s">
        <v>86</v>
      </c>
      <c r="C15" s="369" t="s">
        <v>353</v>
      </c>
      <c r="D15" s="70"/>
      <c r="E15" s="78"/>
      <c r="F15" s="70"/>
    </row>
    <row r="16" spans="1:19" ht="93.75" customHeight="1" x14ac:dyDescent="0.25">
      <c r="A16" s="81"/>
      <c r="B16" s="370" t="s">
        <v>113</v>
      </c>
      <c r="C16" s="371" t="s">
        <v>326</v>
      </c>
      <c r="D16" s="70"/>
      <c r="E16" s="78"/>
      <c r="F16" s="70"/>
      <c r="I16" s="460"/>
      <c r="J16" s="460"/>
      <c r="K16" s="460"/>
      <c r="L16" s="460"/>
      <c r="M16" s="460"/>
      <c r="N16" s="460"/>
      <c r="O16" s="460"/>
      <c r="P16" s="460"/>
    </row>
    <row r="17" spans="1:16" ht="24" customHeight="1" x14ac:dyDescent="0.25">
      <c r="A17" s="81"/>
      <c r="B17" s="370" t="s">
        <v>205</v>
      </c>
      <c r="C17" s="371" t="s">
        <v>112</v>
      </c>
      <c r="D17" s="70"/>
      <c r="E17" s="78"/>
      <c r="F17" s="70"/>
      <c r="I17" s="460"/>
      <c r="J17" s="460"/>
      <c r="K17" s="460"/>
      <c r="L17" s="460"/>
      <c r="M17" s="460"/>
      <c r="N17" s="460"/>
      <c r="O17" s="460"/>
      <c r="P17" s="460"/>
    </row>
    <row r="18" spans="1:16" ht="86" customHeight="1" x14ac:dyDescent="0.25">
      <c r="A18" s="81"/>
      <c r="B18" s="370" t="s">
        <v>245</v>
      </c>
      <c r="C18" s="371" t="s">
        <v>349</v>
      </c>
      <c r="D18" s="70"/>
      <c r="E18" s="78"/>
      <c r="F18" s="70"/>
    </row>
    <row r="19" spans="1:16" ht="138" customHeight="1" x14ac:dyDescent="0.25">
      <c r="A19" s="81"/>
      <c r="B19" s="370" t="s">
        <v>246</v>
      </c>
      <c r="C19" s="371" t="s">
        <v>360</v>
      </c>
      <c r="D19" s="70"/>
      <c r="E19" s="78"/>
      <c r="F19" s="70"/>
    </row>
    <row r="20" spans="1:16" ht="15.5" x14ac:dyDescent="0.25">
      <c r="A20" s="81"/>
      <c r="B20" s="47"/>
      <c r="C20" s="233"/>
      <c r="D20" s="70"/>
      <c r="E20" s="78"/>
      <c r="F20" s="70"/>
    </row>
    <row r="21" spans="1:16" ht="15.5" x14ac:dyDescent="0.25">
      <c r="A21" s="81"/>
      <c r="B21" s="70"/>
      <c r="C21" s="79"/>
      <c r="D21" s="70"/>
      <c r="E21" s="78"/>
      <c r="F21" s="70"/>
    </row>
    <row r="22" spans="1:16" ht="15.5" x14ac:dyDescent="0.25">
      <c r="A22" s="282">
        <v>6</v>
      </c>
      <c r="B22" s="458" t="s">
        <v>88</v>
      </c>
      <c r="C22" s="459"/>
      <c r="D22" s="70"/>
      <c r="E22" s="78"/>
      <c r="F22" s="70"/>
    </row>
    <row r="23" spans="1:16" ht="15.5" x14ac:dyDescent="0.25">
      <c r="A23" s="81"/>
      <c r="B23" s="458" t="s">
        <v>90</v>
      </c>
      <c r="C23" s="459"/>
      <c r="D23" s="70"/>
      <c r="E23" s="78"/>
      <c r="F23" s="70"/>
    </row>
    <row r="24" spans="1:16" ht="15.5" x14ac:dyDescent="0.25">
      <c r="A24" s="81"/>
      <c r="B24" s="278"/>
      <c r="C24" s="384" t="s">
        <v>123</v>
      </c>
      <c r="D24" s="70"/>
      <c r="E24" s="70"/>
      <c r="F24" s="70"/>
    </row>
    <row r="25" spans="1:16" ht="15.5" x14ac:dyDescent="0.25">
      <c r="B25" s="279"/>
      <c r="C25" s="385" t="s">
        <v>223</v>
      </c>
      <c r="D25" s="78"/>
      <c r="E25" s="78"/>
    </row>
    <row r="26" spans="1:16" x14ac:dyDescent="0.25">
      <c r="C26" s="74"/>
      <c r="D26" s="73"/>
      <c r="E26" s="75"/>
    </row>
    <row r="35" spans="3:5" x14ac:dyDescent="0.25">
      <c r="E35" s="75"/>
    </row>
    <row r="36" spans="3:5" x14ac:dyDescent="0.25">
      <c r="E36" s="75"/>
    </row>
    <row r="37" spans="3:5" x14ac:dyDescent="0.25">
      <c r="E37" s="75"/>
    </row>
    <row r="38" spans="3:5" x14ac:dyDescent="0.25">
      <c r="E38" s="75"/>
    </row>
    <row r="39" spans="3:5" x14ac:dyDescent="0.25">
      <c r="C39" s="74"/>
      <c r="D39" s="73"/>
      <c r="E39" s="75"/>
    </row>
    <row r="40" spans="3:5" x14ac:dyDescent="0.25">
      <c r="D40" s="73"/>
      <c r="E40" s="75"/>
    </row>
    <row r="41" spans="3:5" x14ac:dyDescent="0.25">
      <c r="D41" s="73"/>
      <c r="E41" s="80"/>
    </row>
    <row r="42" spans="3:5" x14ac:dyDescent="0.25">
      <c r="D42" s="73"/>
      <c r="E42" s="75"/>
    </row>
    <row r="43" spans="3:5" x14ac:dyDescent="0.25">
      <c r="D43" s="73"/>
      <c r="E43" s="75"/>
    </row>
  </sheetData>
  <mergeCells count="8">
    <mergeCell ref="B23:C23"/>
    <mergeCell ref="I16:P16"/>
    <mergeCell ref="I17:P17"/>
    <mergeCell ref="B8:C8"/>
    <mergeCell ref="B22:C22"/>
    <mergeCell ref="B11:C11"/>
    <mergeCell ref="B9:C9"/>
    <mergeCell ref="B10:C10"/>
  </mergeCells>
  <phoneticPr fontId="3" type="noConversion"/>
  <pageMargins left="0.74803149606299213" right="0.74803149606299213" top="0.98425196850393704" bottom="0.98425196850393704" header="0.51181102362204722" footer="0.51181102362204722"/>
  <pageSetup paperSize="9" scale="35" orientation="portrait" r:id="rId1"/>
  <headerFooter alignWithMargins="0">
    <oddHeader>&amp;REskom Holdings Limited
&amp;A</oddHeader>
    <oddFooter>&amp;CPage &amp;P of &amp;N&amp;R&amp;D&amp;L&amp;8&amp;F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topLeftCell="A18" zoomScale="75" zoomScaleNormal="75" zoomScaleSheetLayoutView="100" workbookViewId="0">
      <selection activeCell="F17" sqref="F17"/>
    </sheetView>
  </sheetViews>
  <sheetFormatPr defaultColWidth="9.1796875" defaultRowHeight="12.5" x14ac:dyDescent="0.25"/>
  <cols>
    <col min="1" max="1" width="4.1796875" style="1" customWidth="1"/>
    <col min="2" max="2" width="54.81640625" style="1" customWidth="1"/>
    <col min="3" max="3" width="59" style="1" customWidth="1"/>
    <col min="4" max="4" width="4.1796875" style="1" customWidth="1"/>
    <col min="5" max="16384" width="9.1796875" style="1"/>
  </cols>
  <sheetData>
    <row r="1" spans="1:10" x14ac:dyDescent="0.25">
      <c r="A1" s="21"/>
      <c r="B1" s="20"/>
      <c r="C1" s="20"/>
      <c r="D1" s="22"/>
    </row>
    <row r="2" spans="1:10" x14ac:dyDescent="0.25">
      <c r="A2" s="23"/>
      <c r="D2" s="24"/>
    </row>
    <row r="3" spans="1:10" x14ac:dyDescent="0.25">
      <c r="A3" s="23"/>
      <c r="D3" s="24"/>
    </row>
    <row r="4" spans="1:10" x14ac:dyDescent="0.25">
      <c r="A4" s="23"/>
      <c r="D4" s="24"/>
    </row>
    <row r="5" spans="1:10" x14ac:dyDescent="0.25">
      <c r="A5" s="23"/>
      <c r="D5" s="24"/>
    </row>
    <row r="6" spans="1:10" x14ac:dyDescent="0.25">
      <c r="A6" s="23"/>
      <c r="D6" s="24"/>
    </row>
    <row r="7" spans="1:10" x14ac:dyDescent="0.25">
      <c r="A7" s="23"/>
      <c r="D7" s="24"/>
    </row>
    <row r="8" spans="1:10" x14ac:dyDescent="0.25">
      <c r="A8" s="23"/>
      <c r="D8" s="24"/>
    </row>
    <row r="9" spans="1:10" x14ac:dyDescent="0.25">
      <c r="A9" s="23"/>
      <c r="B9" s="25"/>
      <c r="D9" s="24"/>
    </row>
    <row r="10" spans="1:10" ht="32.5" x14ac:dyDescent="0.25">
      <c r="A10" s="23"/>
      <c r="B10" s="26" t="s">
        <v>12</v>
      </c>
      <c r="C10" s="26"/>
      <c r="D10" s="24"/>
    </row>
    <row r="11" spans="1:10" ht="25" x14ac:dyDescent="0.25">
      <c r="A11" s="23"/>
      <c r="B11" s="27"/>
      <c r="C11" s="27"/>
      <c r="D11" s="24"/>
    </row>
    <row r="12" spans="1:10" ht="18" x14ac:dyDescent="0.25">
      <c r="A12" s="23"/>
      <c r="B12" s="31" t="s">
        <v>84</v>
      </c>
      <c r="C12" s="430"/>
      <c r="D12" s="24"/>
    </row>
    <row r="13" spans="1:10" ht="18" x14ac:dyDescent="0.25">
      <c r="A13" s="23"/>
      <c r="B13" s="31"/>
      <c r="C13" s="49"/>
      <c r="D13" s="24"/>
    </row>
    <row r="14" spans="1:10" ht="53.15" customHeight="1" x14ac:dyDescent="0.25">
      <c r="A14" s="23"/>
      <c r="B14" s="31" t="s">
        <v>85</v>
      </c>
      <c r="C14" s="411"/>
      <c r="D14" s="24"/>
    </row>
    <row r="15" spans="1:10" ht="30" customHeight="1" x14ac:dyDescent="0.25">
      <c r="A15" s="23"/>
      <c r="B15" s="31"/>
      <c r="C15" s="28"/>
      <c r="D15" s="24"/>
    </row>
    <row r="16" spans="1:10" ht="93.5" customHeight="1" x14ac:dyDescent="0.25">
      <c r="A16" s="23"/>
      <c r="B16" s="31" t="s">
        <v>79</v>
      </c>
      <c r="C16" s="588" t="s">
        <v>414</v>
      </c>
      <c r="D16" s="24"/>
      <c r="J16" s="258"/>
    </row>
    <row r="17" spans="1:10" ht="30" customHeight="1" x14ac:dyDescent="0.25">
      <c r="A17" s="23"/>
      <c r="B17" s="31"/>
      <c r="C17" s="99"/>
      <c r="D17" s="24"/>
      <c r="J17" s="258"/>
    </row>
    <row r="18" spans="1:10" ht="59.25" customHeight="1" x14ac:dyDescent="0.25">
      <c r="A18" s="23"/>
      <c r="B18" s="46" t="s">
        <v>253</v>
      </c>
      <c r="C18" s="96" t="str">
        <f>'Read Me'!C4</f>
        <v>Main Offer Only</v>
      </c>
      <c r="D18" s="24"/>
    </row>
    <row r="19" spans="1:10" ht="18" x14ac:dyDescent="0.25">
      <c r="A19" s="23"/>
      <c r="B19" s="30"/>
      <c r="C19" s="49"/>
      <c r="D19" s="24"/>
    </row>
    <row r="20" spans="1:10" ht="30" customHeight="1" x14ac:dyDescent="0.25">
      <c r="A20" s="23"/>
      <c r="B20" s="31" t="s">
        <v>222</v>
      </c>
      <c r="C20" s="372">
        <f>'5.1.3 Summary'!F13</f>
        <v>0</v>
      </c>
      <c r="D20" s="24"/>
    </row>
    <row r="21" spans="1:10" ht="30" customHeight="1" x14ac:dyDescent="0.25">
      <c r="A21" s="23"/>
      <c r="B21" s="47" t="s">
        <v>13</v>
      </c>
      <c r="C21" s="50"/>
      <c r="D21" s="24"/>
    </row>
    <row r="22" spans="1:10" ht="30" customHeight="1" x14ac:dyDescent="0.25">
      <c r="A22" s="23"/>
      <c r="B22" s="47"/>
      <c r="C22" s="50"/>
      <c r="D22" s="24"/>
    </row>
    <row r="23" spans="1:10" ht="18" x14ac:dyDescent="0.25">
      <c r="A23" s="23"/>
      <c r="B23" s="31" t="s">
        <v>14</v>
      </c>
      <c r="C23" s="98" t="s">
        <v>78</v>
      </c>
      <c r="D23" s="24"/>
    </row>
    <row r="24" spans="1:10" ht="18" x14ac:dyDescent="0.25">
      <c r="A24" s="23"/>
      <c r="B24" s="31"/>
      <c r="C24" s="98"/>
      <c r="D24" s="24"/>
    </row>
    <row r="25" spans="1:10" ht="18" x14ac:dyDescent="0.25">
      <c r="A25" s="23"/>
      <c r="B25" s="31"/>
      <c r="C25" s="98"/>
      <c r="D25" s="24"/>
    </row>
    <row r="26" spans="1:10" ht="12.75" customHeight="1" x14ac:dyDescent="0.25">
      <c r="A26" s="23"/>
      <c r="B26" s="111"/>
      <c r="C26" s="50"/>
      <c r="D26" s="24"/>
    </row>
    <row r="27" spans="1:10" ht="12.75" customHeight="1" x14ac:dyDescent="0.25">
      <c r="A27" s="23"/>
      <c r="B27" s="111"/>
      <c r="C27" s="50"/>
      <c r="D27" s="24"/>
    </row>
    <row r="28" spans="1:10" ht="30" customHeight="1" x14ac:dyDescent="0.25">
      <c r="A28" s="23"/>
      <c r="B28" s="31" t="s">
        <v>222</v>
      </c>
      <c r="C28" s="372">
        <f>'5.1.3 Summary'!F15</f>
        <v>0</v>
      </c>
      <c r="D28" s="24"/>
    </row>
    <row r="29" spans="1:10" ht="30" customHeight="1" x14ac:dyDescent="0.25">
      <c r="A29" s="23"/>
      <c r="B29" s="47" t="s">
        <v>206</v>
      </c>
      <c r="C29" s="50"/>
      <c r="D29" s="24"/>
    </row>
    <row r="30" spans="1:10" ht="12.75" customHeight="1" x14ac:dyDescent="0.25">
      <c r="A30" s="23"/>
      <c r="C30" s="3"/>
      <c r="D30" s="24"/>
    </row>
    <row r="31" spans="1:10" ht="30" customHeight="1" x14ac:dyDescent="0.25">
      <c r="A31" s="23"/>
      <c r="B31" s="29" t="s">
        <v>15</v>
      </c>
      <c r="C31" s="42"/>
      <c r="D31" s="24"/>
    </row>
    <row r="32" spans="1:10" ht="30" customHeight="1" x14ac:dyDescent="0.25">
      <c r="A32" s="23"/>
      <c r="B32" s="29"/>
      <c r="C32" s="212"/>
      <c r="D32" s="24"/>
    </row>
    <row r="33" spans="1:4" ht="24" customHeight="1" x14ac:dyDescent="0.25">
      <c r="A33" s="23"/>
      <c r="B33" s="211"/>
      <c r="C33" s="212"/>
      <c r="D33" s="24"/>
    </row>
    <row r="34" spans="1:4" ht="12.75" customHeight="1" x14ac:dyDescent="0.25">
      <c r="A34" s="23"/>
      <c r="B34" s="3"/>
      <c r="C34" s="3"/>
      <c r="D34" s="24"/>
    </row>
    <row r="35" spans="1:4" ht="37.5" customHeight="1" x14ac:dyDescent="0.25">
      <c r="A35" s="23"/>
      <c r="B35" s="29" t="s">
        <v>91</v>
      </c>
      <c r="C35" s="96"/>
      <c r="D35" s="24"/>
    </row>
    <row r="36" spans="1:4" ht="12.75" customHeight="1" x14ac:dyDescent="0.25">
      <c r="A36" s="23"/>
      <c r="B36" s="3"/>
      <c r="C36" s="3"/>
      <c r="D36" s="24"/>
    </row>
    <row r="37" spans="1:4" ht="12.75" customHeight="1" x14ac:dyDescent="0.25">
      <c r="A37" s="23"/>
      <c r="C37" s="49"/>
      <c r="D37" s="24"/>
    </row>
    <row r="38" spans="1:4" ht="12.75" customHeight="1" x14ac:dyDescent="0.25">
      <c r="A38" s="23"/>
      <c r="B38" s="3"/>
      <c r="C38" s="3"/>
      <c r="D38" s="24"/>
    </row>
    <row r="39" spans="1:4" ht="30" customHeight="1" x14ac:dyDescent="0.25">
      <c r="A39" s="23"/>
      <c r="B39" s="29" t="s">
        <v>92</v>
      </c>
      <c r="C39" s="96"/>
      <c r="D39" s="24"/>
    </row>
    <row r="40" spans="1:4" ht="14.25" customHeight="1" x14ac:dyDescent="0.25">
      <c r="A40" s="23"/>
      <c r="C40" s="97"/>
      <c r="D40" s="24"/>
    </row>
    <row r="41" spans="1:4" ht="14.25" customHeight="1" x14ac:dyDescent="0.25">
      <c r="A41" s="23"/>
      <c r="C41" s="97"/>
      <c r="D41" s="24"/>
    </row>
    <row r="42" spans="1:4" ht="14.25" customHeight="1" x14ac:dyDescent="0.25">
      <c r="A42" s="23"/>
      <c r="D42" s="24"/>
    </row>
    <row r="43" spans="1:4" ht="35.25" customHeight="1" x14ac:dyDescent="0.25">
      <c r="A43" s="23"/>
      <c r="B43" s="29" t="s">
        <v>16</v>
      </c>
      <c r="C43" s="96"/>
      <c r="D43" s="24"/>
    </row>
    <row r="44" spans="1:4" ht="18.5" thickBot="1" x14ac:dyDescent="0.3">
      <c r="A44" s="32"/>
      <c r="B44" s="33"/>
      <c r="C44" s="44"/>
      <c r="D44" s="34" t="s">
        <v>77</v>
      </c>
    </row>
    <row r="45" spans="1:4" ht="18" x14ac:dyDescent="0.25">
      <c r="C45" s="43"/>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
  <sheetViews>
    <sheetView zoomScale="80" zoomScaleNormal="80" workbookViewId="0">
      <selection activeCell="C3" sqref="C3"/>
    </sheetView>
  </sheetViews>
  <sheetFormatPr defaultColWidth="9.1796875" defaultRowHeight="12.5" x14ac:dyDescent="0.25"/>
  <cols>
    <col min="1" max="1" width="4.81640625" style="1" customWidth="1"/>
    <col min="2" max="2" width="30.453125" style="75" customWidth="1"/>
    <col min="3" max="3" width="69" style="1" customWidth="1"/>
    <col min="4" max="16384" width="9.1796875" style="1"/>
  </cols>
  <sheetData>
    <row r="1" spans="1:18" s="6" customFormat="1" ht="15.5" x14ac:dyDescent="0.25">
      <c r="A1" s="467" t="s">
        <v>81</v>
      </c>
      <c r="B1" s="468"/>
      <c r="C1" s="366">
        <f>'Tender Cover Sheet'!C12</f>
        <v>0</v>
      </c>
      <c r="F1" s="35"/>
      <c r="K1" s="35"/>
      <c r="L1" s="10"/>
      <c r="M1" s="37"/>
      <c r="N1" s="7"/>
      <c r="P1" s="38"/>
      <c r="Q1" s="7"/>
      <c r="R1" s="9"/>
    </row>
    <row r="2" spans="1:18" s="6" customFormat="1" ht="43.5" customHeight="1" x14ac:dyDescent="0.25">
      <c r="A2" s="467" t="s">
        <v>82</v>
      </c>
      <c r="B2" s="468"/>
      <c r="C2" s="367">
        <f>'Tender Cover Sheet'!C14</f>
        <v>0</v>
      </c>
      <c r="F2" s="35"/>
      <c r="J2" s="8"/>
      <c r="K2" s="36"/>
      <c r="L2" s="11"/>
      <c r="M2" s="37"/>
      <c r="N2" s="7"/>
      <c r="P2" s="38"/>
      <c r="Q2" s="7"/>
      <c r="R2" s="9"/>
    </row>
    <row r="3" spans="1:18" s="6" customFormat="1" ht="62" x14ac:dyDescent="0.25">
      <c r="A3" s="467" t="s">
        <v>83</v>
      </c>
      <c r="B3" s="468"/>
      <c r="C3" s="367" t="str">
        <f>'Tender Cover Sheet'!C16</f>
        <v>Design, Supply, Delivery, Installation, Commissioning, Testing, Support and Training on Internet Protocol Address Management (IPAM) Solution on an as and when required basis for a period of five (5) years.</v>
      </c>
      <c r="F3" s="35"/>
      <c r="J3" s="8"/>
      <c r="K3" s="36"/>
      <c r="L3" s="11"/>
      <c r="M3" s="37"/>
      <c r="N3" s="7"/>
      <c r="P3" s="38"/>
      <c r="Q3" s="7"/>
      <c r="R3" s="9"/>
    </row>
    <row r="4" spans="1:18" s="6" customFormat="1" ht="15.5" x14ac:dyDescent="0.25">
      <c r="A4" s="467" t="s">
        <v>87</v>
      </c>
      <c r="B4" s="468"/>
      <c r="C4" s="366" t="str">
        <f>'Read Me'!C4</f>
        <v>Main Offer Only</v>
      </c>
      <c r="F4" s="35"/>
      <c r="J4" s="8"/>
      <c r="K4" s="36"/>
      <c r="L4" s="11"/>
      <c r="M4" s="37"/>
      <c r="N4" s="7"/>
      <c r="P4" s="38"/>
      <c r="Q4" s="7"/>
      <c r="R4" s="9"/>
    </row>
    <row r="5" spans="1:18" s="6" customFormat="1" ht="15.5" x14ac:dyDescent="0.25">
      <c r="A5" s="3"/>
      <c r="B5" s="78"/>
      <c r="C5" s="39"/>
      <c r="F5" s="35"/>
      <c r="J5" s="8"/>
      <c r="K5" s="36"/>
      <c r="L5" s="11"/>
      <c r="M5" s="37"/>
      <c r="N5" s="7"/>
      <c r="P5" s="38"/>
      <c r="Q5" s="7"/>
      <c r="R5" s="9"/>
    </row>
    <row r="6" spans="1:18" ht="18" x14ac:dyDescent="0.25">
      <c r="A6" s="31" t="s">
        <v>207</v>
      </c>
      <c r="C6" s="2"/>
    </row>
    <row r="7" spans="1:18" ht="14.5" thickBot="1" x14ac:dyDescent="0.3">
      <c r="A7" s="82"/>
      <c r="C7" s="82"/>
    </row>
    <row r="8" spans="1:18" s="73" customFormat="1" ht="81.650000000000006" customHeight="1" thickBot="1" x14ac:dyDescent="0.3">
      <c r="A8" s="364">
        <v>1</v>
      </c>
      <c r="B8" s="466" t="s">
        <v>370</v>
      </c>
      <c r="C8" s="466"/>
    </row>
    <row r="9" spans="1:18" s="73" customFormat="1" ht="99" customHeight="1" thickBot="1" x14ac:dyDescent="0.3">
      <c r="A9" s="364">
        <v>2</v>
      </c>
      <c r="B9" s="466" t="s">
        <v>350</v>
      </c>
      <c r="C9" s="466"/>
    </row>
    <row r="10" spans="1:18" s="73" customFormat="1" ht="54.75" customHeight="1" thickBot="1" x14ac:dyDescent="0.3">
      <c r="A10" s="364">
        <v>3</v>
      </c>
      <c r="B10" s="466" t="s">
        <v>208</v>
      </c>
      <c r="C10" s="466"/>
    </row>
    <row r="11" spans="1:18" s="73" customFormat="1" ht="70.5" customHeight="1" thickBot="1" x14ac:dyDescent="0.3">
      <c r="A11" s="364">
        <v>4</v>
      </c>
      <c r="B11" s="466" t="s">
        <v>128</v>
      </c>
      <c r="C11" s="466"/>
    </row>
    <row r="12" spans="1:18" s="73" customFormat="1" ht="39.75" customHeight="1" thickBot="1" x14ac:dyDescent="0.3">
      <c r="A12" s="364">
        <v>5</v>
      </c>
      <c r="B12" s="466" t="s">
        <v>126</v>
      </c>
      <c r="C12" s="466"/>
    </row>
    <row r="13" spans="1:18" s="73" customFormat="1" ht="81" customHeight="1" thickBot="1" x14ac:dyDescent="0.3">
      <c r="A13" s="364">
        <v>6</v>
      </c>
      <c r="B13" s="466" t="s">
        <v>209</v>
      </c>
      <c r="C13" s="466"/>
      <c r="F13" s="75"/>
    </row>
    <row r="14" spans="1:18" s="73" customFormat="1" ht="24.65" customHeight="1" thickBot="1" x14ac:dyDescent="0.3">
      <c r="A14" s="364">
        <v>7</v>
      </c>
      <c r="B14" s="466" t="s">
        <v>210</v>
      </c>
      <c r="C14" s="466"/>
    </row>
    <row r="15" spans="1:18" s="73" customFormat="1" ht="31.5" customHeight="1" thickBot="1" x14ac:dyDescent="0.3">
      <c r="A15" s="364">
        <v>8</v>
      </c>
      <c r="B15" s="466" t="s">
        <v>224</v>
      </c>
      <c r="C15" s="466"/>
    </row>
    <row r="16" spans="1:18" s="73" customFormat="1" ht="74.150000000000006" customHeight="1" thickBot="1" x14ac:dyDescent="0.3">
      <c r="A16" s="364">
        <v>9</v>
      </c>
      <c r="B16" s="466" t="s">
        <v>348</v>
      </c>
      <c r="C16" s="466"/>
    </row>
    <row r="17" spans="1:3" s="73" customFormat="1" ht="23.25" customHeight="1" thickBot="1" x14ac:dyDescent="0.3">
      <c r="A17" s="364">
        <v>10</v>
      </c>
      <c r="B17" s="465" t="s">
        <v>123</v>
      </c>
      <c r="C17" s="465"/>
    </row>
    <row r="18" spans="1:3" s="73" customFormat="1" ht="22.5" customHeight="1" thickBot="1" x14ac:dyDescent="0.3">
      <c r="A18" s="364">
        <v>11</v>
      </c>
      <c r="B18" s="464" t="s">
        <v>223</v>
      </c>
      <c r="C18" s="464"/>
    </row>
    <row r="19" spans="1:3" s="73" customFormat="1" x14ac:dyDescent="0.25">
      <c r="B19" s="75"/>
    </row>
    <row r="20" spans="1:3" s="73" customFormat="1" x14ac:dyDescent="0.25">
      <c r="B20" s="75"/>
    </row>
    <row r="21" spans="1:3" s="73" customFormat="1" x14ac:dyDescent="0.25">
      <c r="B21" s="75"/>
    </row>
    <row r="22" spans="1:3" s="73" customFormat="1" ht="15.5" x14ac:dyDescent="0.25">
      <c r="A22" s="83"/>
      <c r="B22" s="75"/>
    </row>
    <row r="23" spans="1:3" s="73" customFormat="1" x14ac:dyDescent="0.25">
      <c r="B23" s="75"/>
    </row>
    <row r="24" spans="1:3" s="73" customFormat="1" x14ac:dyDescent="0.25">
      <c r="B24" s="75"/>
    </row>
    <row r="25" spans="1:3" s="73" customFormat="1" x14ac:dyDescent="0.25">
      <c r="B25" s="75"/>
    </row>
    <row r="26" spans="1:3" s="73" customFormat="1" x14ac:dyDescent="0.25">
      <c r="B26" s="75"/>
    </row>
    <row r="27" spans="1:3" s="73" customFormat="1" x14ac:dyDescent="0.25">
      <c r="B27" s="75"/>
    </row>
    <row r="28" spans="1:3" s="73" customFormat="1" x14ac:dyDescent="0.25">
      <c r="B28" s="75"/>
    </row>
    <row r="29" spans="1:3" s="73" customFormat="1" x14ac:dyDescent="0.25">
      <c r="B29" s="75"/>
    </row>
    <row r="30" spans="1:3" s="73" customFormat="1" x14ac:dyDescent="0.25">
      <c r="B30" s="75"/>
    </row>
    <row r="31" spans="1:3" s="73" customFormat="1" x14ac:dyDescent="0.25">
      <c r="B31" s="75"/>
    </row>
    <row r="32" spans="1:3" s="73" customFormat="1" x14ac:dyDescent="0.25">
      <c r="B32" s="75"/>
    </row>
    <row r="33" spans="1:2" s="73" customFormat="1" x14ac:dyDescent="0.25">
      <c r="A33" s="80"/>
      <c r="B33" s="75"/>
    </row>
    <row r="34" spans="1:2" s="73" customFormat="1" ht="15.5" x14ac:dyDescent="0.25">
      <c r="A34" s="83"/>
      <c r="B34" s="75"/>
    </row>
  </sheetData>
  <mergeCells count="15">
    <mergeCell ref="A1:B1"/>
    <mergeCell ref="A2:B2"/>
    <mergeCell ref="A3:B3"/>
    <mergeCell ref="A4:B4"/>
    <mergeCell ref="B15:C15"/>
    <mergeCell ref="B9:C9"/>
    <mergeCell ref="B8:C8"/>
    <mergeCell ref="B10:C10"/>
    <mergeCell ref="B11:C11"/>
    <mergeCell ref="B12:C12"/>
    <mergeCell ref="B18:C18"/>
    <mergeCell ref="B17:C17"/>
    <mergeCell ref="B13:C13"/>
    <mergeCell ref="B14:C14"/>
    <mergeCell ref="B16:C16"/>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6"/>
  <sheetViews>
    <sheetView tabSelected="1" zoomScale="60" zoomScaleNormal="60" workbookViewId="0">
      <selection activeCell="J50" sqref="J50"/>
    </sheetView>
  </sheetViews>
  <sheetFormatPr defaultColWidth="9.81640625" defaultRowHeight="14" x14ac:dyDescent="0.25"/>
  <cols>
    <col min="1" max="1" width="20.453125" style="4" customWidth="1"/>
    <col min="2" max="2" width="80.81640625" style="259" customWidth="1"/>
    <col min="3" max="4" width="16.453125" style="264" customWidth="1"/>
    <col min="5" max="5" width="14.453125" style="437" customWidth="1"/>
    <col min="6" max="6" width="16.1796875" style="437" customWidth="1"/>
    <col min="7" max="7" width="15.453125" style="234" customWidth="1"/>
    <col min="8" max="8" width="15.54296875" style="445" customWidth="1"/>
    <col min="9" max="9" width="15.81640625" style="451" customWidth="1"/>
    <col min="10" max="10" width="16.81640625" style="451" customWidth="1"/>
    <col min="11" max="11" width="17.1796875" style="451" customWidth="1"/>
    <col min="12" max="12" width="16.54296875" style="451" customWidth="1"/>
    <col min="13" max="13" width="14.81640625" style="451" customWidth="1"/>
    <col min="14" max="14" width="18" style="451" customWidth="1"/>
    <col min="15" max="15" width="14.54296875" style="4" customWidth="1"/>
    <col min="16" max="25" width="14.54296875" style="4" hidden="1" customWidth="1"/>
    <col min="26" max="26" width="41.54296875" style="4" customWidth="1"/>
    <col min="27" max="144" width="9.1796875" style="4" customWidth="1"/>
    <col min="145" max="145" width="6" style="4" customWidth="1"/>
    <col min="146" max="146" width="11.1796875" style="4" customWidth="1"/>
    <col min="147" max="147" width="37.1796875" style="4" customWidth="1"/>
    <col min="148" max="148" width="14.1796875" style="4" customWidth="1"/>
    <col min="149" max="150" width="12" style="4" customWidth="1"/>
    <col min="151" max="151" width="17.81640625" style="4" customWidth="1"/>
    <col min="152" max="152" width="15.81640625" style="4" customWidth="1"/>
    <col min="153" max="158" width="0" style="4" hidden="1" customWidth="1"/>
    <col min="159" max="159" width="11.81640625" style="4" customWidth="1"/>
    <col min="160" max="160" width="31.81640625" style="4" customWidth="1"/>
    <col min="161" max="161" width="12.1796875" style="4" customWidth="1"/>
    <col min="162" max="162" width="12" style="4" customWidth="1"/>
    <col min="163" max="163" width="12.54296875" style="4" customWidth="1"/>
    <col min="164" max="164" width="12" style="4" customWidth="1"/>
    <col min="165" max="165" width="11.1796875" style="4" customWidth="1"/>
    <col min="166" max="167" width="11.81640625" style="4" customWidth="1"/>
    <col min="168" max="168" width="12.54296875" style="4" customWidth="1"/>
    <col min="169" max="169" width="9.81640625" style="4" customWidth="1"/>
    <col min="170" max="170" width="12" style="4" customWidth="1"/>
    <col min="171" max="16384" width="9.81640625" style="4"/>
  </cols>
  <sheetData>
    <row r="1" spans="1:26" s="6" customFormat="1" ht="17.5" customHeight="1" x14ac:dyDescent="0.25">
      <c r="A1" s="365" t="s">
        <v>81</v>
      </c>
      <c r="B1" s="366">
        <f>'Tender Cover Sheet'!C12</f>
        <v>0</v>
      </c>
      <c r="C1" s="359"/>
      <c r="D1" s="359"/>
      <c r="E1" s="435"/>
      <c r="F1" s="435"/>
      <c r="H1" s="444"/>
      <c r="I1" s="450"/>
      <c r="J1" s="450"/>
      <c r="K1" s="450"/>
      <c r="L1" s="450"/>
      <c r="M1" s="450"/>
      <c r="N1" s="450"/>
    </row>
    <row r="2" spans="1:26" s="6" customFormat="1" ht="41.5" customHeight="1" x14ac:dyDescent="0.25">
      <c r="A2" s="365" t="s">
        <v>82</v>
      </c>
      <c r="B2" s="367">
        <f>'Tender Cover Sheet'!C14</f>
        <v>0</v>
      </c>
      <c r="C2" s="359"/>
      <c r="D2" s="359"/>
      <c r="E2" s="435"/>
      <c r="F2" s="435"/>
      <c r="H2" s="444"/>
      <c r="I2" s="450"/>
      <c r="J2" s="450"/>
      <c r="K2" s="450"/>
      <c r="L2" s="450"/>
      <c r="M2" s="450"/>
      <c r="N2" s="450"/>
    </row>
    <row r="3" spans="1:26" s="6" customFormat="1" ht="55" customHeight="1" x14ac:dyDescent="0.25">
      <c r="A3" s="365" t="s">
        <v>83</v>
      </c>
      <c r="B3" s="367" t="str">
        <f>'Tender Cover Sheet'!C16</f>
        <v>Design, Supply, Delivery, Installation, Commissioning, Testing, Support and Training on Internet Protocol Address Management (IPAM) Solution on an as and when required basis for a period of five (5) years.</v>
      </c>
      <c r="C3" s="337"/>
      <c r="D3" s="337"/>
      <c r="E3" s="436"/>
      <c r="F3" s="436"/>
      <c r="H3" s="444"/>
      <c r="I3" s="450"/>
      <c r="J3" s="450"/>
      <c r="K3" s="450"/>
      <c r="L3" s="450"/>
      <c r="M3" s="450"/>
      <c r="N3" s="450"/>
    </row>
    <row r="4" spans="1:26" s="6" customFormat="1" ht="17.5" customHeight="1" x14ac:dyDescent="0.25">
      <c r="A4" s="365" t="s">
        <v>87</v>
      </c>
      <c r="B4" s="366" t="str">
        <f>'Read Me'!C4</f>
        <v>Main Offer Only</v>
      </c>
      <c r="C4" s="359"/>
      <c r="D4" s="359"/>
      <c r="E4" s="435"/>
      <c r="F4" s="435"/>
      <c r="H4" s="444"/>
      <c r="I4" s="450"/>
      <c r="J4" s="450"/>
      <c r="K4" s="450"/>
      <c r="L4" s="450"/>
      <c r="M4" s="450"/>
      <c r="N4" s="450"/>
    </row>
    <row r="5" spans="1:26" s="6" customFormat="1" ht="15.5" x14ac:dyDescent="0.25">
      <c r="B5" s="259"/>
      <c r="C5" s="337"/>
      <c r="D5" s="337"/>
      <c r="E5" s="436"/>
      <c r="F5" s="436"/>
      <c r="G5" s="9"/>
      <c r="H5" s="444"/>
      <c r="I5" s="450"/>
      <c r="J5" s="450"/>
      <c r="K5" s="450"/>
      <c r="L5" s="450"/>
      <c r="M5" s="450"/>
      <c r="N5" s="450"/>
    </row>
    <row r="6" spans="1:26" ht="18" x14ac:dyDescent="0.25">
      <c r="A6" s="200" t="s">
        <v>244</v>
      </c>
      <c r="B6" s="4"/>
      <c r="G6" s="19"/>
    </row>
    <row r="7" spans="1:26" ht="15.5" x14ac:dyDescent="0.25">
      <c r="A7" s="199"/>
      <c r="B7" s="4"/>
      <c r="C7" s="337"/>
      <c r="D7" s="337"/>
      <c r="E7" s="436"/>
      <c r="F7" s="436"/>
      <c r="G7" s="19"/>
    </row>
    <row r="8" spans="1:26" ht="18.5" thickBot="1" x14ac:dyDescent="0.3">
      <c r="A8" s="200" t="s">
        <v>114</v>
      </c>
      <c r="B8" s="4"/>
      <c r="G8" s="19"/>
    </row>
    <row r="9" spans="1:26" ht="97.5" customHeight="1" thickBot="1" x14ac:dyDescent="0.3">
      <c r="A9" s="363">
        <v>1</v>
      </c>
      <c r="B9" s="578" t="s">
        <v>334</v>
      </c>
      <c r="C9" s="579"/>
      <c r="G9" s="4"/>
    </row>
    <row r="10" spans="1:26" ht="111.75" customHeight="1" thickBot="1" x14ac:dyDescent="0.3">
      <c r="A10" s="363">
        <v>2</v>
      </c>
      <c r="B10" s="580" t="s">
        <v>256</v>
      </c>
      <c r="C10" s="581"/>
      <c r="G10" s="4"/>
    </row>
    <row r="11" spans="1:26" s="67" customFormat="1" ht="35.5" customHeight="1" thickBot="1" x14ac:dyDescent="0.3">
      <c r="B11" s="260"/>
      <c r="C11" s="40"/>
      <c r="D11" s="431"/>
      <c r="E11" s="438"/>
      <c r="F11" s="438"/>
      <c r="G11" s="373"/>
      <c r="H11" s="446"/>
      <c r="I11" s="452"/>
      <c r="J11" s="452"/>
      <c r="K11" s="452"/>
      <c r="L11" s="452"/>
      <c r="M11" s="452"/>
      <c r="N11" s="452"/>
    </row>
    <row r="12" spans="1:26" ht="20.5" customHeight="1" thickBot="1" x14ac:dyDescent="0.3">
      <c r="B12" s="412"/>
      <c r="C12" s="413"/>
      <c r="D12" s="413"/>
      <c r="E12" s="493" t="s">
        <v>233</v>
      </c>
      <c r="F12" s="494"/>
      <c r="G12" s="476" t="s">
        <v>262</v>
      </c>
      <c r="H12" s="477"/>
      <c r="I12" s="477"/>
      <c r="J12" s="477"/>
      <c r="K12" s="478"/>
      <c r="L12" s="493" t="s">
        <v>266</v>
      </c>
      <c r="M12" s="495"/>
      <c r="N12" s="495"/>
      <c r="O12" s="488" t="s">
        <v>234</v>
      </c>
      <c r="P12" s="489"/>
      <c r="Q12" s="489"/>
      <c r="R12" s="489"/>
      <c r="S12" s="489"/>
      <c r="T12" s="489"/>
      <c r="U12" s="489"/>
      <c r="V12" s="489"/>
      <c r="W12" s="489"/>
      <c r="X12" s="489"/>
      <c r="Y12" s="489"/>
      <c r="Z12" s="490"/>
    </row>
    <row r="13" spans="1:26" s="67" customFormat="1" ht="80.25" customHeight="1" x14ac:dyDescent="0.25">
      <c r="A13" s="479" t="s">
        <v>316</v>
      </c>
      <c r="B13" s="479" t="s">
        <v>328</v>
      </c>
      <c r="C13" s="479" t="s">
        <v>345</v>
      </c>
      <c r="D13" s="479" t="s">
        <v>354</v>
      </c>
      <c r="E13" s="472" t="s">
        <v>351</v>
      </c>
      <c r="F13" s="472" t="s">
        <v>258</v>
      </c>
      <c r="G13" s="479" t="s">
        <v>342</v>
      </c>
      <c r="H13" s="474" t="s">
        <v>259</v>
      </c>
      <c r="I13" s="472" t="s">
        <v>260</v>
      </c>
      <c r="J13" s="472" t="s">
        <v>320</v>
      </c>
      <c r="K13" s="472" t="s">
        <v>261</v>
      </c>
      <c r="L13" s="472" t="s">
        <v>263</v>
      </c>
      <c r="M13" s="472" t="s">
        <v>264</v>
      </c>
      <c r="N13" s="472" t="s">
        <v>265</v>
      </c>
      <c r="O13" s="479" t="s">
        <v>314</v>
      </c>
      <c r="P13" s="481" t="s">
        <v>314</v>
      </c>
      <c r="Q13" s="483"/>
      <c r="R13" s="483"/>
      <c r="S13" s="483"/>
      <c r="T13" s="483"/>
      <c r="U13" s="483"/>
      <c r="V13" s="483"/>
      <c r="W13" s="483"/>
      <c r="X13" s="483"/>
      <c r="Y13" s="484"/>
      <c r="Z13" s="479" t="s">
        <v>315</v>
      </c>
    </row>
    <row r="14" spans="1:26" s="67" customFormat="1" ht="25.25" customHeight="1" thickBot="1" x14ac:dyDescent="0.3">
      <c r="A14" s="590"/>
      <c r="B14" s="590"/>
      <c r="C14" s="480"/>
      <c r="D14" s="480"/>
      <c r="E14" s="492"/>
      <c r="F14" s="473"/>
      <c r="G14" s="491"/>
      <c r="H14" s="475"/>
      <c r="I14" s="473"/>
      <c r="J14" s="473"/>
      <c r="K14" s="473"/>
      <c r="L14" s="473"/>
      <c r="M14" s="473"/>
      <c r="N14" s="473"/>
      <c r="O14" s="491"/>
      <c r="P14" s="485"/>
      <c r="Q14" s="486"/>
      <c r="R14" s="486"/>
      <c r="S14" s="486"/>
      <c r="T14" s="486"/>
      <c r="U14" s="486"/>
      <c r="V14" s="486"/>
      <c r="W14" s="486"/>
      <c r="X14" s="486"/>
      <c r="Y14" s="487"/>
      <c r="Z14" s="482"/>
    </row>
    <row r="15" spans="1:26" s="67" customFormat="1" ht="32.4" customHeight="1" x14ac:dyDescent="0.25">
      <c r="A15" s="637" t="s">
        <v>368</v>
      </c>
      <c r="B15" s="589" t="s">
        <v>408</v>
      </c>
      <c r="C15" s="414"/>
      <c r="D15" s="414"/>
      <c r="E15" s="439"/>
      <c r="F15" s="439"/>
      <c r="G15" s="414"/>
      <c r="H15" s="447"/>
      <c r="I15" s="439"/>
      <c r="J15" s="439"/>
      <c r="K15" s="439"/>
      <c r="L15" s="439"/>
      <c r="M15" s="439"/>
      <c r="N15" s="439"/>
      <c r="O15" s="414"/>
      <c r="P15" s="414"/>
      <c r="Q15" s="414"/>
      <c r="R15" s="414"/>
      <c r="S15" s="414"/>
      <c r="T15" s="414"/>
      <c r="U15" s="414"/>
      <c r="V15" s="414"/>
      <c r="W15" s="414"/>
      <c r="X15" s="414"/>
      <c r="Y15" s="414"/>
      <c r="Z15" s="415"/>
    </row>
    <row r="16" spans="1:26" s="30" customFormat="1" ht="25" customHeight="1" x14ac:dyDescent="0.25">
      <c r="A16" s="627"/>
      <c r="B16" s="628"/>
      <c r="C16" s="629"/>
      <c r="D16" s="629"/>
      <c r="E16" s="630"/>
      <c r="F16" s="631"/>
      <c r="G16" s="632"/>
      <c r="H16" s="633"/>
      <c r="I16" s="630"/>
      <c r="J16" s="634"/>
      <c r="K16" s="634"/>
      <c r="L16" s="631"/>
      <c r="M16" s="630"/>
      <c r="N16" s="631"/>
      <c r="O16" s="635"/>
      <c r="P16" s="635"/>
      <c r="Q16" s="635"/>
      <c r="R16" s="635"/>
      <c r="S16" s="635"/>
      <c r="T16" s="635"/>
      <c r="U16" s="635"/>
      <c r="V16" s="635"/>
      <c r="W16" s="635"/>
      <c r="X16" s="635"/>
      <c r="Y16" s="635"/>
      <c r="Z16" s="636"/>
    </row>
    <row r="17" spans="1:26" s="30" customFormat="1" ht="25" customHeight="1" x14ac:dyDescent="0.25">
      <c r="A17" s="620">
        <v>1.1000000000000001</v>
      </c>
      <c r="B17" s="610" t="s">
        <v>371</v>
      </c>
      <c r="C17" s="600"/>
      <c r="D17" s="600"/>
      <c r="E17" s="601"/>
      <c r="F17" s="602"/>
      <c r="G17" s="603"/>
      <c r="H17" s="604"/>
      <c r="I17" s="601"/>
      <c r="J17" s="605"/>
      <c r="K17" s="605"/>
      <c r="L17" s="602"/>
      <c r="M17" s="601"/>
      <c r="N17" s="602"/>
      <c r="O17" s="606"/>
      <c r="P17" s="606"/>
      <c r="Q17" s="606"/>
      <c r="R17" s="606"/>
      <c r="S17" s="606"/>
      <c r="T17" s="606"/>
      <c r="U17" s="606"/>
      <c r="V17" s="606"/>
      <c r="W17" s="606"/>
      <c r="X17" s="606"/>
      <c r="Y17" s="606"/>
      <c r="Z17" s="607"/>
    </row>
    <row r="18" spans="1:26" s="30" customFormat="1" ht="25" customHeight="1" x14ac:dyDescent="0.25">
      <c r="A18" s="621" t="s">
        <v>393</v>
      </c>
      <c r="B18" s="611" t="s">
        <v>372</v>
      </c>
      <c r="C18" s="600" t="s">
        <v>373</v>
      </c>
      <c r="D18" s="600">
        <v>2</v>
      </c>
      <c r="E18" s="601"/>
      <c r="F18" s="602">
        <f>D18*E18</f>
        <v>0</v>
      </c>
      <c r="G18" s="603" t="s">
        <v>211</v>
      </c>
      <c r="H18" s="604">
        <v>1</v>
      </c>
      <c r="I18" s="601"/>
      <c r="J18" s="605">
        <f>D18*I18</f>
        <v>0</v>
      </c>
      <c r="K18" s="605">
        <f>H18*J18</f>
        <v>0</v>
      </c>
      <c r="L18" s="602">
        <f>F18+K18</f>
        <v>0</v>
      </c>
      <c r="M18" s="601">
        <f>L18*15%</f>
        <v>0</v>
      </c>
      <c r="N18" s="602">
        <f>L18+M18</f>
        <v>0</v>
      </c>
      <c r="O18" s="606"/>
      <c r="P18" s="606" t="s">
        <v>1</v>
      </c>
      <c r="Q18" s="606" t="s">
        <v>2</v>
      </c>
      <c r="R18" s="606" t="s">
        <v>3</v>
      </c>
      <c r="S18" s="606" t="s">
        <v>4</v>
      </c>
      <c r="T18" s="606" t="s">
        <v>5</v>
      </c>
      <c r="U18" s="606" t="s">
        <v>6</v>
      </c>
      <c r="V18" s="606" t="s">
        <v>7</v>
      </c>
      <c r="W18" s="606" t="s">
        <v>8</v>
      </c>
      <c r="X18" s="606" t="s">
        <v>9</v>
      </c>
      <c r="Y18" s="606" t="s">
        <v>10</v>
      </c>
      <c r="Z18" s="607" t="str">
        <f>IF(O18="","Fixed",VLOOKUP(O18,'5.1.2 CPA Formulae'!$B$9:$E$20,2,FALSE))</f>
        <v>Fixed</v>
      </c>
    </row>
    <row r="19" spans="1:26" s="30" customFormat="1" ht="25" customHeight="1" x14ac:dyDescent="0.25">
      <c r="A19" s="621" t="s">
        <v>394</v>
      </c>
      <c r="B19" s="611" t="s">
        <v>374</v>
      </c>
      <c r="C19" s="600" t="s">
        <v>373</v>
      </c>
      <c r="D19" s="600">
        <v>2</v>
      </c>
      <c r="E19" s="601"/>
      <c r="F19" s="602">
        <f t="shared" ref="F19:F21" si="0">D19*E19</f>
        <v>0</v>
      </c>
      <c r="G19" s="603" t="s">
        <v>211</v>
      </c>
      <c r="H19" s="604">
        <v>1</v>
      </c>
      <c r="I19" s="601"/>
      <c r="J19" s="605">
        <f t="shared" ref="J19:J21" si="1">D19*I19</f>
        <v>0</v>
      </c>
      <c r="K19" s="605">
        <f t="shared" ref="K19:K21" si="2">H19*J19</f>
        <v>0</v>
      </c>
      <c r="L19" s="602">
        <f t="shared" ref="L19:L21" si="3">F19+K19</f>
        <v>0</v>
      </c>
      <c r="M19" s="601">
        <f t="shared" ref="M19:M21" si="4">L19*15%</f>
        <v>0</v>
      </c>
      <c r="N19" s="602">
        <f t="shared" ref="N19:N21" si="5">L19+M19</f>
        <v>0</v>
      </c>
      <c r="O19" s="606"/>
      <c r="P19" s="606"/>
      <c r="Q19" s="606"/>
      <c r="R19" s="606"/>
      <c r="S19" s="606"/>
      <c r="T19" s="606"/>
      <c r="U19" s="606"/>
      <c r="V19" s="606"/>
      <c r="W19" s="606"/>
      <c r="X19" s="606"/>
      <c r="Y19" s="606"/>
      <c r="Z19" s="607" t="str">
        <f>IF(O19="","Fixed",VLOOKUP(O19,'5.1.2 CPA Formulae'!$B$9:$E$20,2,FALSE))</f>
        <v>Fixed</v>
      </c>
    </row>
    <row r="20" spans="1:26" s="30" customFormat="1" ht="25" customHeight="1" x14ac:dyDescent="0.25">
      <c r="A20" s="621" t="s">
        <v>395</v>
      </c>
      <c r="B20" s="611" t="s">
        <v>375</v>
      </c>
      <c r="C20" s="600" t="s">
        <v>373</v>
      </c>
      <c r="D20" s="600">
        <v>2</v>
      </c>
      <c r="E20" s="601"/>
      <c r="F20" s="602">
        <f t="shared" si="0"/>
        <v>0</v>
      </c>
      <c r="G20" s="603" t="s">
        <v>211</v>
      </c>
      <c r="H20" s="604">
        <v>1</v>
      </c>
      <c r="I20" s="601"/>
      <c r="J20" s="605">
        <f t="shared" si="1"/>
        <v>0</v>
      </c>
      <c r="K20" s="605">
        <f t="shared" si="2"/>
        <v>0</v>
      </c>
      <c r="L20" s="602">
        <f t="shared" si="3"/>
        <v>0</v>
      </c>
      <c r="M20" s="601">
        <f t="shared" si="4"/>
        <v>0</v>
      </c>
      <c r="N20" s="602">
        <f t="shared" si="5"/>
        <v>0</v>
      </c>
      <c r="O20" s="606"/>
      <c r="P20" s="606"/>
      <c r="Q20" s="606"/>
      <c r="R20" s="606"/>
      <c r="S20" s="606"/>
      <c r="T20" s="606"/>
      <c r="U20" s="606"/>
      <c r="V20" s="606"/>
      <c r="W20" s="606"/>
      <c r="X20" s="606"/>
      <c r="Y20" s="606"/>
      <c r="Z20" s="607" t="str">
        <f>IF(O20="","Fixed",VLOOKUP(O20,'5.1.2 CPA Formulae'!$B$9:$E$20,2,FALSE))</f>
        <v>Fixed</v>
      </c>
    </row>
    <row r="21" spans="1:26" s="30" customFormat="1" ht="25" customHeight="1" x14ac:dyDescent="0.25">
      <c r="A21" s="621" t="s">
        <v>396</v>
      </c>
      <c r="B21" s="612" t="s">
        <v>376</v>
      </c>
      <c r="C21" s="600" t="s">
        <v>373</v>
      </c>
      <c r="D21" s="600">
        <v>2</v>
      </c>
      <c r="E21" s="601"/>
      <c r="F21" s="602">
        <f t="shared" si="0"/>
        <v>0</v>
      </c>
      <c r="G21" s="603" t="s">
        <v>211</v>
      </c>
      <c r="H21" s="604">
        <v>1</v>
      </c>
      <c r="I21" s="601"/>
      <c r="J21" s="605">
        <f t="shared" si="1"/>
        <v>0</v>
      </c>
      <c r="K21" s="605">
        <f t="shared" si="2"/>
        <v>0</v>
      </c>
      <c r="L21" s="602">
        <f t="shared" si="3"/>
        <v>0</v>
      </c>
      <c r="M21" s="601">
        <f t="shared" si="4"/>
        <v>0</v>
      </c>
      <c r="N21" s="602">
        <f t="shared" si="5"/>
        <v>0</v>
      </c>
      <c r="O21" s="606"/>
      <c r="P21" s="606"/>
      <c r="Q21" s="606"/>
      <c r="R21" s="606"/>
      <c r="S21" s="606"/>
      <c r="T21" s="606"/>
      <c r="U21" s="606"/>
      <c r="V21" s="606"/>
      <c r="W21" s="606"/>
      <c r="X21" s="606"/>
      <c r="Y21" s="606"/>
      <c r="Z21" s="607" t="str">
        <f>IF(O21="","Fixed",VLOOKUP(O21,'5.1.2 CPA Formulae'!$B$9:$E$20,2,FALSE))</f>
        <v>Fixed</v>
      </c>
    </row>
    <row r="22" spans="1:26" s="30" customFormat="1" ht="25" customHeight="1" x14ac:dyDescent="0.25">
      <c r="A22" s="619"/>
      <c r="B22" s="609"/>
      <c r="C22" s="600"/>
      <c r="D22" s="600"/>
      <c r="E22" s="601"/>
      <c r="F22" s="602"/>
      <c r="G22" s="603"/>
      <c r="H22" s="604"/>
      <c r="I22" s="601"/>
      <c r="J22" s="605"/>
      <c r="K22" s="605"/>
      <c r="L22" s="602"/>
      <c r="M22" s="601"/>
      <c r="N22" s="602"/>
      <c r="O22" s="606"/>
      <c r="P22" s="606"/>
      <c r="Q22" s="606"/>
      <c r="R22" s="606"/>
      <c r="S22" s="606"/>
      <c r="T22" s="606"/>
      <c r="U22" s="606"/>
      <c r="V22" s="606"/>
      <c r="W22" s="606"/>
      <c r="X22" s="606"/>
      <c r="Y22" s="606"/>
      <c r="Z22" s="607"/>
    </row>
    <row r="23" spans="1:26" s="30" customFormat="1" ht="25" customHeight="1" x14ac:dyDescent="0.25">
      <c r="A23" s="620">
        <v>1.2</v>
      </c>
      <c r="B23" s="613" t="s">
        <v>377</v>
      </c>
      <c r="C23" s="600"/>
      <c r="D23" s="600"/>
      <c r="E23" s="601"/>
      <c r="F23" s="602"/>
      <c r="G23" s="603"/>
      <c r="H23" s="604"/>
      <c r="I23" s="601"/>
      <c r="J23" s="605"/>
      <c r="K23" s="605"/>
      <c r="L23" s="602"/>
      <c r="M23" s="601"/>
      <c r="N23" s="602"/>
      <c r="O23" s="606"/>
      <c r="P23" s="606"/>
      <c r="Q23" s="606"/>
      <c r="R23" s="606"/>
      <c r="S23" s="606"/>
      <c r="T23" s="606"/>
      <c r="U23" s="606"/>
      <c r="V23" s="606"/>
      <c r="W23" s="606"/>
      <c r="X23" s="606"/>
      <c r="Y23" s="606"/>
      <c r="Z23" s="607" t="str">
        <f>IF(O23="","Fixed",VLOOKUP(O23,'5.1.2 CPA Formulae'!$B$9:$E$20,2,FALSE))</f>
        <v>Fixed</v>
      </c>
    </row>
    <row r="24" spans="1:26" s="30" customFormat="1" ht="25" customHeight="1" x14ac:dyDescent="0.25">
      <c r="A24" s="621" t="s">
        <v>397</v>
      </c>
      <c r="B24" s="609" t="s">
        <v>378</v>
      </c>
      <c r="C24" s="600" t="s">
        <v>373</v>
      </c>
      <c r="D24" s="600">
        <v>1</v>
      </c>
      <c r="E24" s="601"/>
      <c r="F24" s="602">
        <f t="shared" ref="F24:F25" si="6">D24*E24</f>
        <v>0</v>
      </c>
      <c r="G24" s="603" t="s">
        <v>211</v>
      </c>
      <c r="H24" s="604">
        <v>1</v>
      </c>
      <c r="I24" s="601"/>
      <c r="J24" s="605">
        <f t="shared" ref="J24:J25" si="7">D24*I24</f>
        <v>0</v>
      </c>
      <c r="K24" s="605">
        <f t="shared" ref="K24:K25" si="8">H24*J24</f>
        <v>0</v>
      </c>
      <c r="L24" s="602">
        <f t="shared" ref="L24:L25" si="9">F24+K24</f>
        <v>0</v>
      </c>
      <c r="M24" s="601">
        <f t="shared" ref="M24:M25" si="10">L24*15%</f>
        <v>0</v>
      </c>
      <c r="N24" s="602">
        <f t="shared" ref="N24:N25" si="11">L24+M24</f>
        <v>0</v>
      </c>
      <c r="O24" s="606"/>
      <c r="P24" s="606"/>
      <c r="Q24" s="606"/>
      <c r="R24" s="606"/>
      <c r="S24" s="606"/>
      <c r="T24" s="606"/>
      <c r="U24" s="606"/>
      <c r="V24" s="606"/>
      <c r="W24" s="606"/>
      <c r="X24" s="606"/>
      <c r="Y24" s="606"/>
      <c r="Z24" s="607" t="str">
        <f>IF(O24="","Fixed",VLOOKUP(O24,'5.1.2 CPA Formulae'!$B$9:$E$20,2,FALSE))</f>
        <v>Fixed</v>
      </c>
    </row>
    <row r="25" spans="1:26" s="30" customFormat="1" ht="25" customHeight="1" x14ac:dyDescent="0.25">
      <c r="A25" s="621" t="s">
        <v>398</v>
      </c>
      <c r="B25" s="609" t="s">
        <v>379</v>
      </c>
      <c r="C25" s="600" t="s">
        <v>373</v>
      </c>
      <c r="D25" s="600">
        <v>1</v>
      </c>
      <c r="E25" s="601"/>
      <c r="F25" s="602">
        <f t="shared" si="6"/>
        <v>0</v>
      </c>
      <c r="G25" s="603" t="s">
        <v>211</v>
      </c>
      <c r="H25" s="604">
        <v>1</v>
      </c>
      <c r="I25" s="601"/>
      <c r="J25" s="605">
        <f t="shared" si="7"/>
        <v>0</v>
      </c>
      <c r="K25" s="605">
        <f t="shared" si="8"/>
        <v>0</v>
      </c>
      <c r="L25" s="602">
        <f t="shared" si="9"/>
        <v>0</v>
      </c>
      <c r="M25" s="601">
        <f t="shared" si="10"/>
        <v>0</v>
      </c>
      <c r="N25" s="602">
        <f t="shared" si="11"/>
        <v>0</v>
      </c>
      <c r="O25" s="606"/>
      <c r="P25" s="606"/>
      <c r="Q25" s="606"/>
      <c r="R25" s="606"/>
      <c r="S25" s="606"/>
      <c r="T25" s="606"/>
      <c r="U25" s="606"/>
      <c r="V25" s="606"/>
      <c r="W25" s="606"/>
      <c r="X25" s="606"/>
      <c r="Y25" s="606"/>
      <c r="Z25" s="607" t="str">
        <f>IF(O25="","Fixed",VLOOKUP(O25,'5.1.2 CPA Formulae'!$B$9:$E$20,2,FALSE))</f>
        <v>Fixed</v>
      </c>
    </row>
    <row r="26" spans="1:26" s="30" customFormat="1" ht="25" customHeight="1" x14ac:dyDescent="0.25">
      <c r="A26" s="619"/>
      <c r="B26" s="609"/>
      <c r="C26" s="600"/>
      <c r="D26" s="600"/>
      <c r="E26" s="601"/>
      <c r="F26" s="602"/>
      <c r="G26" s="603"/>
      <c r="H26" s="604"/>
      <c r="I26" s="601"/>
      <c r="J26" s="605"/>
      <c r="K26" s="605"/>
      <c r="L26" s="602"/>
      <c r="M26" s="601"/>
      <c r="N26" s="602"/>
      <c r="O26" s="606"/>
      <c r="P26" s="606"/>
      <c r="Q26" s="606"/>
      <c r="R26" s="606"/>
      <c r="S26" s="606"/>
      <c r="T26" s="606"/>
      <c r="U26" s="606"/>
      <c r="V26" s="606"/>
      <c r="W26" s="606"/>
      <c r="X26" s="606"/>
      <c r="Y26" s="606"/>
      <c r="Z26" s="607"/>
    </row>
    <row r="27" spans="1:26" s="30" customFormat="1" ht="25" customHeight="1" x14ac:dyDescent="0.25">
      <c r="A27" s="620">
        <v>1.3</v>
      </c>
      <c r="B27" s="610" t="s">
        <v>380</v>
      </c>
      <c r="C27" s="600"/>
      <c r="D27" s="600"/>
      <c r="E27" s="601"/>
      <c r="F27" s="602"/>
      <c r="G27" s="603"/>
      <c r="H27" s="604"/>
      <c r="I27" s="601"/>
      <c r="J27" s="605"/>
      <c r="K27" s="605"/>
      <c r="L27" s="602"/>
      <c r="M27" s="601"/>
      <c r="N27" s="602"/>
      <c r="O27" s="606"/>
      <c r="P27" s="606"/>
      <c r="Q27" s="606"/>
      <c r="R27" s="606"/>
      <c r="S27" s="606"/>
      <c r="T27" s="606"/>
      <c r="U27" s="606"/>
      <c r="V27" s="606"/>
      <c r="W27" s="606"/>
      <c r="X27" s="606"/>
      <c r="Y27" s="606"/>
      <c r="Z27" s="607" t="str">
        <f>IF(O27="","Fixed",VLOOKUP(O27,'[1]5.1.2 CPA Formulae'!$B$9:$E$20,2,FALSE))</f>
        <v>Fixed</v>
      </c>
    </row>
    <row r="28" spans="1:26" s="30" customFormat="1" ht="25" customHeight="1" x14ac:dyDescent="0.25">
      <c r="A28" s="621" t="s">
        <v>399</v>
      </c>
      <c r="B28" s="609" t="s">
        <v>381</v>
      </c>
      <c r="C28" s="600" t="s">
        <v>366</v>
      </c>
      <c r="D28" s="600">
        <v>8</v>
      </c>
      <c r="E28" s="601"/>
      <c r="F28" s="602">
        <f t="shared" ref="F28:F30" si="12">D28*E28</f>
        <v>0</v>
      </c>
      <c r="G28" s="603" t="s">
        <v>211</v>
      </c>
      <c r="H28" s="604">
        <v>1</v>
      </c>
      <c r="I28" s="601"/>
      <c r="J28" s="605">
        <f t="shared" ref="J28:J30" si="13">D28*I28</f>
        <v>0</v>
      </c>
      <c r="K28" s="605">
        <f t="shared" ref="K28:K30" si="14">H28*J28</f>
        <v>0</v>
      </c>
      <c r="L28" s="602">
        <f t="shared" ref="L28:L30" si="15">F28+K28</f>
        <v>0</v>
      </c>
      <c r="M28" s="601">
        <f t="shared" ref="M28:M30" si="16">L28*15%</f>
        <v>0</v>
      </c>
      <c r="N28" s="602">
        <f t="shared" ref="N28:N30" si="17">L28+M28</f>
        <v>0</v>
      </c>
      <c r="O28" s="606"/>
      <c r="P28" s="606"/>
      <c r="Q28" s="606"/>
      <c r="R28" s="606"/>
      <c r="S28" s="606"/>
      <c r="T28" s="606"/>
      <c r="U28" s="606"/>
      <c r="V28" s="606"/>
      <c r="W28" s="606"/>
      <c r="X28" s="606"/>
      <c r="Y28" s="606"/>
      <c r="Z28" s="607" t="str">
        <f>IF(O28="","Fixed",VLOOKUP(O28,'[1]5.1.2 CPA Formulae'!$B$9:$E$20,2,FALSE))</f>
        <v>Fixed</v>
      </c>
    </row>
    <row r="29" spans="1:26" s="30" customFormat="1" ht="25" customHeight="1" x14ac:dyDescent="0.25">
      <c r="A29" s="621" t="s">
        <v>400</v>
      </c>
      <c r="B29" s="609" t="s">
        <v>382</v>
      </c>
      <c r="C29" s="600" t="s">
        <v>366</v>
      </c>
      <c r="D29" s="600">
        <v>40</v>
      </c>
      <c r="E29" s="601"/>
      <c r="F29" s="602">
        <f t="shared" si="12"/>
        <v>0</v>
      </c>
      <c r="G29" s="603" t="s">
        <v>211</v>
      </c>
      <c r="H29" s="604">
        <v>1</v>
      </c>
      <c r="I29" s="601"/>
      <c r="J29" s="605">
        <f t="shared" si="13"/>
        <v>0</v>
      </c>
      <c r="K29" s="605">
        <f t="shared" si="14"/>
        <v>0</v>
      </c>
      <c r="L29" s="602">
        <f t="shared" si="15"/>
        <v>0</v>
      </c>
      <c r="M29" s="601">
        <f t="shared" si="16"/>
        <v>0</v>
      </c>
      <c r="N29" s="602">
        <f t="shared" si="17"/>
        <v>0</v>
      </c>
      <c r="O29" s="606"/>
      <c r="P29" s="606"/>
      <c r="Q29" s="606"/>
      <c r="R29" s="606"/>
      <c r="S29" s="606"/>
      <c r="T29" s="606"/>
      <c r="U29" s="606"/>
      <c r="V29" s="606"/>
      <c r="W29" s="606"/>
      <c r="X29" s="606"/>
      <c r="Y29" s="606"/>
      <c r="Z29" s="607" t="str">
        <f>IF(O29="","Fixed",VLOOKUP(O29,'[1]5.1.2 CPA Formulae'!$B$9:$E$20,2,FALSE))</f>
        <v>Fixed</v>
      </c>
    </row>
    <row r="30" spans="1:26" s="30" customFormat="1" ht="25" customHeight="1" x14ac:dyDescent="0.25">
      <c r="A30" s="621" t="s">
        <v>401</v>
      </c>
      <c r="B30" s="609" t="s">
        <v>383</v>
      </c>
      <c r="C30" s="600" t="s">
        <v>366</v>
      </c>
      <c r="D30" s="600">
        <v>80</v>
      </c>
      <c r="E30" s="601"/>
      <c r="F30" s="602">
        <f t="shared" si="12"/>
        <v>0</v>
      </c>
      <c r="G30" s="603" t="s">
        <v>211</v>
      </c>
      <c r="H30" s="604">
        <v>1</v>
      </c>
      <c r="I30" s="601"/>
      <c r="J30" s="605">
        <f t="shared" si="13"/>
        <v>0</v>
      </c>
      <c r="K30" s="605">
        <f t="shared" si="14"/>
        <v>0</v>
      </c>
      <c r="L30" s="602">
        <f t="shared" si="15"/>
        <v>0</v>
      </c>
      <c r="M30" s="601">
        <f t="shared" si="16"/>
        <v>0</v>
      </c>
      <c r="N30" s="602">
        <f t="shared" si="17"/>
        <v>0</v>
      </c>
      <c r="O30" s="606"/>
      <c r="P30" s="606"/>
      <c r="Q30" s="606"/>
      <c r="R30" s="606"/>
      <c r="S30" s="606"/>
      <c r="T30" s="606"/>
      <c r="U30" s="606"/>
      <c r="V30" s="606"/>
      <c r="W30" s="606"/>
      <c r="X30" s="606"/>
      <c r="Y30" s="606"/>
      <c r="Z30" s="607" t="str">
        <f>IF(O30="","Fixed",VLOOKUP(O30,'[1]5.1.2 CPA Formulae'!$B$9:$E$20,2,FALSE))</f>
        <v>Fixed</v>
      </c>
    </row>
    <row r="31" spans="1:26" s="30" customFormat="1" ht="25" customHeight="1" x14ac:dyDescent="0.25">
      <c r="A31" s="619"/>
      <c r="B31" s="609"/>
      <c r="C31" s="600"/>
      <c r="D31" s="600"/>
      <c r="E31" s="601"/>
      <c r="F31" s="602"/>
      <c r="G31" s="603"/>
      <c r="H31" s="604"/>
      <c r="I31" s="601"/>
      <c r="J31" s="605"/>
      <c r="K31" s="605"/>
      <c r="L31" s="602"/>
      <c r="M31" s="601"/>
      <c r="N31" s="602"/>
      <c r="O31" s="606"/>
      <c r="P31" s="606"/>
      <c r="Q31" s="606"/>
      <c r="R31" s="606"/>
      <c r="S31" s="606"/>
      <c r="T31" s="606"/>
      <c r="U31" s="606"/>
      <c r="V31" s="606"/>
      <c r="W31" s="606"/>
      <c r="X31" s="606"/>
      <c r="Y31" s="606"/>
      <c r="Z31" s="607"/>
    </row>
    <row r="32" spans="1:26" s="30" customFormat="1" ht="25" customHeight="1" x14ac:dyDescent="0.25">
      <c r="A32" s="620">
        <v>1.4</v>
      </c>
      <c r="B32" s="613" t="s">
        <v>384</v>
      </c>
      <c r="C32" s="600"/>
      <c r="D32" s="600"/>
      <c r="E32" s="601"/>
      <c r="F32" s="602"/>
      <c r="G32" s="603"/>
      <c r="H32" s="604"/>
      <c r="I32" s="601"/>
      <c r="J32" s="605"/>
      <c r="K32" s="605"/>
      <c r="L32" s="602"/>
      <c r="M32" s="601"/>
      <c r="N32" s="602"/>
      <c r="O32" s="606"/>
      <c r="P32" s="606"/>
      <c r="Q32" s="606"/>
      <c r="R32" s="606"/>
      <c r="S32" s="606"/>
      <c r="T32" s="606"/>
      <c r="U32" s="606"/>
      <c r="V32" s="606"/>
      <c r="W32" s="606"/>
      <c r="X32" s="606"/>
      <c r="Y32" s="606"/>
      <c r="Z32" s="607" t="str">
        <f>IF(O32="","Fixed",VLOOKUP(O32,'5.1.2 CPA Formulae'!$B$9:$E$20,2,FALSE))</f>
        <v>Fixed</v>
      </c>
    </row>
    <row r="33" spans="1:26" s="30" customFormat="1" ht="25" customHeight="1" x14ac:dyDescent="0.25">
      <c r="A33" s="621" t="s">
        <v>402</v>
      </c>
      <c r="B33" s="609" t="s">
        <v>385</v>
      </c>
      <c r="C33" s="600" t="s">
        <v>386</v>
      </c>
      <c r="D33" s="600">
        <v>2</v>
      </c>
      <c r="E33" s="601"/>
      <c r="F33" s="602">
        <f t="shared" ref="F33:F34" si="18">D33*E33</f>
        <v>0</v>
      </c>
      <c r="G33" s="603" t="s">
        <v>211</v>
      </c>
      <c r="H33" s="604">
        <v>1</v>
      </c>
      <c r="I33" s="601"/>
      <c r="J33" s="605">
        <f t="shared" ref="J33:J35" si="19">D33*I33</f>
        <v>0</v>
      </c>
      <c r="K33" s="605">
        <f t="shared" ref="K33:K35" si="20">H33*J33</f>
        <v>0</v>
      </c>
      <c r="L33" s="602">
        <f t="shared" ref="L33:L35" si="21">F33+K33</f>
        <v>0</v>
      </c>
      <c r="M33" s="601">
        <f t="shared" ref="M33:M35" si="22">L33*15%</f>
        <v>0</v>
      </c>
      <c r="N33" s="602">
        <f t="shared" ref="N33:N35" si="23">L33+M33</f>
        <v>0</v>
      </c>
      <c r="O33" s="606"/>
      <c r="P33" s="606"/>
      <c r="Q33" s="606"/>
      <c r="R33" s="606"/>
      <c r="S33" s="606"/>
      <c r="T33" s="606"/>
      <c r="U33" s="606"/>
      <c r="V33" s="606"/>
      <c r="W33" s="606"/>
      <c r="X33" s="606"/>
      <c r="Y33" s="606"/>
      <c r="Z33" s="607" t="str">
        <f>IF(O33="","Fixed",VLOOKUP(O33,'5.1.2 CPA Formulae'!$B$9:$E$20,2,FALSE))</f>
        <v>Fixed</v>
      </c>
    </row>
    <row r="34" spans="1:26" s="30" customFormat="1" ht="25" customHeight="1" x14ac:dyDescent="0.25">
      <c r="A34" s="621" t="s">
        <v>403</v>
      </c>
      <c r="B34" s="614" t="s">
        <v>387</v>
      </c>
      <c r="C34" s="600" t="s">
        <v>366</v>
      </c>
      <c r="D34" s="600">
        <v>16</v>
      </c>
      <c r="E34" s="601"/>
      <c r="F34" s="602">
        <f t="shared" si="18"/>
        <v>0</v>
      </c>
      <c r="G34" s="603" t="s">
        <v>211</v>
      </c>
      <c r="H34" s="604">
        <v>1</v>
      </c>
      <c r="I34" s="601"/>
      <c r="J34" s="605">
        <f t="shared" si="19"/>
        <v>0</v>
      </c>
      <c r="K34" s="605">
        <f t="shared" si="20"/>
        <v>0</v>
      </c>
      <c r="L34" s="602">
        <f t="shared" si="21"/>
        <v>0</v>
      </c>
      <c r="M34" s="601">
        <f t="shared" si="22"/>
        <v>0</v>
      </c>
      <c r="N34" s="602">
        <f t="shared" si="23"/>
        <v>0</v>
      </c>
      <c r="O34" s="606"/>
      <c r="P34" s="606"/>
      <c r="Q34" s="606"/>
      <c r="R34" s="606"/>
      <c r="S34" s="606"/>
      <c r="T34" s="606"/>
      <c r="U34" s="606"/>
      <c r="V34" s="606"/>
      <c r="W34" s="606"/>
      <c r="X34" s="606"/>
      <c r="Y34" s="606"/>
      <c r="Z34" s="607" t="str">
        <f>IF(O34="","Fixed",VLOOKUP(O34,'5.1.2 CPA Formulae'!$B$9:$E$20,2,FALSE))</f>
        <v>Fixed</v>
      </c>
    </row>
    <row r="35" spans="1:26" s="30" customFormat="1" ht="25" customHeight="1" x14ac:dyDescent="0.25">
      <c r="A35" s="621" t="s">
        <v>404</v>
      </c>
      <c r="B35" s="609" t="s">
        <v>388</v>
      </c>
      <c r="C35" s="600" t="s">
        <v>366</v>
      </c>
      <c r="D35" s="600">
        <v>8</v>
      </c>
      <c r="E35" s="601"/>
      <c r="F35" s="602">
        <v>0</v>
      </c>
      <c r="G35" s="603" t="s">
        <v>211</v>
      </c>
      <c r="H35" s="604">
        <v>1</v>
      </c>
      <c r="I35" s="601"/>
      <c r="J35" s="605">
        <f t="shared" si="19"/>
        <v>0</v>
      </c>
      <c r="K35" s="605">
        <f t="shared" si="20"/>
        <v>0</v>
      </c>
      <c r="L35" s="602">
        <f t="shared" si="21"/>
        <v>0</v>
      </c>
      <c r="M35" s="601">
        <f t="shared" si="22"/>
        <v>0</v>
      </c>
      <c r="N35" s="602">
        <f t="shared" si="23"/>
        <v>0</v>
      </c>
      <c r="O35" s="606"/>
      <c r="P35" s="606"/>
      <c r="Q35" s="606"/>
      <c r="R35" s="606"/>
      <c r="S35" s="606"/>
      <c r="T35" s="606"/>
      <c r="U35" s="606"/>
      <c r="V35" s="606"/>
      <c r="W35" s="606"/>
      <c r="X35" s="606"/>
      <c r="Y35" s="606"/>
      <c r="Z35" s="607" t="str">
        <f>IF(O35="","Fixed",VLOOKUP(O35,'5.1.2 CPA Formulae'!$B$9:$E$20,2,FALSE))</f>
        <v>Fixed</v>
      </c>
    </row>
    <row r="36" spans="1:26" s="30" customFormat="1" ht="25" customHeight="1" x14ac:dyDescent="0.25">
      <c r="A36" s="619"/>
      <c r="B36" s="615"/>
      <c r="C36" s="600"/>
      <c r="D36" s="600"/>
      <c r="E36" s="601"/>
      <c r="F36" s="602"/>
      <c r="G36" s="603"/>
      <c r="H36" s="604"/>
      <c r="I36" s="601"/>
      <c r="J36" s="605"/>
      <c r="K36" s="605"/>
      <c r="L36" s="602"/>
      <c r="M36" s="601"/>
      <c r="N36" s="602"/>
      <c r="O36" s="606"/>
      <c r="P36" s="606"/>
      <c r="Q36" s="606"/>
      <c r="R36" s="606"/>
      <c r="S36" s="606"/>
      <c r="T36" s="606"/>
      <c r="U36" s="606"/>
      <c r="V36" s="606"/>
      <c r="W36" s="606"/>
      <c r="X36" s="606"/>
      <c r="Y36" s="606"/>
      <c r="Z36" s="607"/>
    </row>
    <row r="37" spans="1:26" s="30" customFormat="1" ht="25" customHeight="1" x14ac:dyDescent="0.25">
      <c r="A37" s="620">
        <v>1.5</v>
      </c>
      <c r="B37" s="610" t="s">
        <v>355</v>
      </c>
      <c r="C37" s="600"/>
      <c r="D37" s="600"/>
      <c r="E37" s="601"/>
      <c r="F37" s="602"/>
      <c r="G37" s="603"/>
      <c r="H37" s="604"/>
      <c r="I37" s="601"/>
      <c r="J37" s="605"/>
      <c r="K37" s="605"/>
      <c r="L37" s="602"/>
      <c r="M37" s="601"/>
      <c r="N37" s="602"/>
      <c r="O37" s="606"/>
      <c r="P37" s="606"/>
      <c r="Q37" s="606"/>
      <c r="R37" s="606"/>
      <c r="S37" s="606"/>
      <c r="T37" s="606"/>
      <c r="U37" s="606"/>
      <c r="V37" s="606"/>
      <c r="W37" s="606"/>
      <c r="X37" s="606"/>
      <c r="Y37" s="606"/>
      <c r="Z37" s="607"/>
    </row>
    <row r="38" spans="1:26" s="30" customFormat="1" ht="25" customHeight="1" x14ac:dyDescent="0.25">
      <c r="A38" s="621" t="s">
        <v>405</v>
      </c>
      <c r="B38" s="609" t="s">
        <v>389</v>
      </c>
      <c r="C38" s="600" t="s">
        <v>366</v>
      </c>
      <c r="D38" s="600">
        <v>40</v>
      </c>
      <c r="E38" s="608"/>
      <c r="F38" s="602">
        <f t="shared" ref="F38:F40" si="24">D38*E38</f>
        <v>0</v>
      </c>
      <c r="G38" s="603" t="s">
        <v>211</v>
      </c>
      <c r="H38" s="604">
        <f>IF(G38&lt;&gt;"",VLOOKUP(G38,'[1]5.1.4 Exchange Rates'!$C$23:$D$37,2,FALSE),"")</f>
        <v>1</v>
      </c>
      <c r="I38" s="601"/>
      <c r="J38" s="605">
        <f t="shared" ref="J38:J40" si="25">D38*I38</f>
        <v>0</v>
      </c>
      <c r="K38" s="605">
        <f t="shared" ref="K38:K40" si="26">H38*J38</f>
        <v>0</v>
      </c>
      <c r="L38" s="602">
        <f t="shared" ref="L38:L40" si="27">F38+K38</f>
        <v>0</v>
      </c>
      <c r="M38" s="601">
        <f t="shared" ref="M38:M40" si="28">L38*15%</f>
        <v>0</v>
      </c>
      <c r="N38" s="602">
        <f t="shared" ref="N38:N40" si="29">L38+M38</f>
        <v>0</v>
      </c>
      <c r="O38" s="606"/>
      <c r="P38" s="606"/>
      <c r="Q38" s="606"/>
      <c r="R38" s="606"/>
      <c r="S38" s="606"/>
      <c r="T38" s="606"/>
      <c r="U38" s="606"/>
      <c r="V38" s="606"/>
      <c r="W38" s="606"/>
      <c r="X38" s="606"/>
      <c r="Y38" s="606"/>
      <c r="Z38" s="607" t="str">
        <f>IF(O38="","Fixed",VLOOKUP(O38,'5.1.2 CPA Formulae'!$B$9:$E$20,2,FALSE))</f>
        <v>Fixed</v>
      </c>
    </row>
    <row r="39" spans="1:26" s="30" customFormat="1" ht="25" customHeight="1" x14ac:dyDescent="0.25">
      <c r="A39" s="621" t="s">
        <v>406</v>
      </c>
      <c r="B39" s="609" t="s">
        <v>390</v>
      </c>
      <c r="C39" s="600" t="s">
        <v>366</v>
      </c>
      <c r="D39" s="600">
        <v>120</v>
      </c>
      <c r="E39" s="608"/>
      <c r="F39" s="602">
        <f t="shared" si="24"/>
        <v>0</v>
      </c>
      <c r="G39" s="603" t="s">
        <v>211</v>
      </c>
      <c r="H39" s="604">
        <f>IF(G39&lt;&gt;"",VLOOKUP(G39,'[1]5.1.4 Exchange Rates'!$C$23:$D$37,2,FALSE),"")</f>
        <v>1</v>
      </c>
      <c r="I39" s="601"/>
      <c r="J39" s="605">
        <f t="shared" si="25"/>
        <v>0</v>
      </c>
      <c r="K39" s="605">
        <f t="shared" si="26"/>
        <v>0</v>
      </c>
      <c r="L39" s="602">
        <f t="shared" si="27"/>
        <v>0</v>
      </c>
      <c r="M39" s="601">
        <f t="shared" si="28"/>
        <v>0</v>
      </c>
      <c r="N39" s="602">
        <f t="shared" si="29"/>
        <v>0</v>
      </c>
      <c r="O39" s="606"/>
      <c r="P39" s="606"/>
      <c r="Q39" s="606"/>
      <c r="R39" s="606"/>
      <c r="S39" s="606"/>
      <c r="T39" s="606"/>
      <c r="U39" s="606"/>
      <c r="V39" s="606"/>
      <c r="W39" s="606"/>
      <c r="X39" s="606"/>
      <c r="Y39" s="606"/>
      <c r="Z39" s="607" t="str">
        <f>IF(O39="","Fixed",VLOOKUP(O39,'5.1.2 CPA Formulae'!$B$9:$E$20,2,FALSE))</f>
        <v>Fixed</v>
      </c>
    </row>
    <row r="40" spans="1:26" s="30" customFormat="1" ht="25" customHeight="1" x14ac:dyDescent="0.25">
      <c r="A40" s="621" t="s">
        <v>407</v>
      </c>
      <c r="B40" s="609" t="s">
        <v>391</v>
      </c>
      <c r="C40" s="600" t="s">
        <v>392</v>
      </c>
      <c r="D40" s="600">
        <v>1</v>
      </c>
      <c r="E40" s="608"/>
      <c r="F40" s="602">
        <f t="shared" si="24"/>
        <v>0</v>
      </c>
      <c r="G40" s="603" t="s">
        <v>211</v>
      </c>
      <c r="H40" s="604">
        <f>IF(G40&lt;&gt;"",VLOOKUP(G40,'[1]5.1.4 Exchange Rates'!$C$23:$D$37,2,FALSE),"")</f>
        <v>1</v>
      </c>
      <c r="I40" s="601"/>
      <c r="J40" s="605">
        <f t="shared" si="25"/>
        <v>0</v>
      </c>
      <c r="K40" s="605">
        <f t="shared" si="26"/>
        <v>0</v>
      </c>
      <c r="L40" s="602">
        <f t="shared" si="27"/>
        <v>0</v>
      </c>
      <c r="M40" s="601">
        <f t="shared" si="28"/>
        <v>0</v>
      </c>
      <c r="N40" s="602">
        <f t="shared" si="29"/>
        <v>0</v>
      </c>
      <c r="O40" s="606"/>
      <c r="P40" s="606"/>
      <c r="Q40" s="606"/>
      <c r="R40" s="606"/>
      <c r="S40" s="606"/>
      <c r="T40" s="606"/>
      <c r="U40" s="606"/>
      <c r="V40" s="606"/>
      <c r="W40" s="606"/>
      <c r="X40" s="606"/>
      <c r="Y40" s="606"/>
      <c r="Z40" s="607" t="str">
        <f>IF(O40="","Fixed",VLOOKUP(O40,'5.1.2 CPA Formulae'!$B$9:$E$20,2,FALSE))</f>
        <v>Fixed</v>
      </c>
    </row>
    <row r="41" spans="1:26" s="30" customFormat="1" ht="25" customHeight="1" x14ac:dyDescent="0.25">
      <c r="A41" s="622"/>
      <c r="B41" s="616"/>
      <c r="C41" s="591"/>
      <c r="D41" s="591"/>
      <c r="E41" s="592"/>
      <c r="F41" s="593"/>
      <c r="G41" s="594"/>
      <c r="H41" s="595"/>
      <c r="I41" s="592"/>
      <c r="J41" s="596"/>
      <c r="K41" s="596"/>
      <c r="L41" s="597"/>
      <c r="M41" s="592"/>
      <c r="N41" s="593"/>
      <c r="O41" s="598"/>
      <c r="P41" s="598"/>
      <c r="Q41" s="598"/>
      <c r="R41" s="598"/>
      <c r="S41" s="598"/>
      <c r="T41" s="598"/>
      <c r="U41" s="598"/>
      <c r="V41" s="598"/>
      <c r="W41" s="598"/>
      <c r="X41" s="598"/>
      <c r="Y41" s="598"/>
      <c r="Z41" s="599"/>
    </row>
    <row r="42" spans="1:26" s="30" customFormat="1" ht="25" customHeight="1" x14ac:dyDescent="0.25">
      <c r="A42" s="623"/>
      <c r="B42" s="617" t="s">
        <v>352</v>
      </c>
      <c r="C42" s="432"/>
      <c r="D42" s="432"/>
      <c r="E42" s="584"/>
      <c r="F42" s="441">
        <f>SUM(F16:F41)</f>
        <v>0</v>
      </c>
      <c r="G42" s="577"/>
      <c r="H42" s="449"/>
      <c r="I42" s="584"/>
      <c r="J42" s="441">
        <f t="shared" ref="J42:N42" si="30">SUM(J16:J41)</f>
        <v>0</v>
      </c>
      <c r="K42" s="441">
        <f t="shared" si="30"/>
        <v>0</v>
      </c>
      <c r="L42" s="441">
        <f t="shared" si="30"/>
        <v>0</v>
      </c>
      <c r="M42" s="441">
        <f t="shared" si="30"/>
        <v>0</v>
      </c>
      <c r="N42" s="441">
        <f t="shared" si="30"/>
        <v>0</v>
      </c>
      <c r="O42" s="585"/>
      <c r="P42" s="585"/>
      <c r="Q42" s="585"/>
      <c r="R42" s="585"/>
      <c r="S42" s="585"/>
      <c r="T42" s="585"/>
      <c r="U42" s="585"/>
      <c r="V42" s="585"/>
      <c r="W42" s="585"/>
      <c r="X42" s="585"/>
      <c r="Y42" s="585"/>
      <c r="Z42" s="433"/>
    </row>
    <row r="43" spans="1:26" s="67" customFormat="1" ht="32.4" customHeight="1" x14ac:dyDescent="0.25">
      <c r="A43" s="624" t="s">
        <v>369</v>
      </c>
      <c r="B43" s="434" t="s">
        <v>409</v>
      </c>
      <c r="C43" s="414"/>
      <c r="D43" s="414"/>
      <c r="E43" s="439"/>
      <c r="F43" s="439"/>
      <c r="G43" s="414"/>
      <c r="H43" s="447"/>
      <c r="I43" s="439"/>
      <c r="J43" s="439"/>
      <c r="K43" s="439"/>
      <c r="L43" s="439"/>
      <c r="M43" s="439"/>
      <c r="N43" s="439"/>
      <c r="O43" s="414"/>
      <c r="P43" s="414"/>
      <c r="Q43" s="414"/>
      <c r="R43" s="414"/>
      <c r="S43" s="414"/>
      <c r="T43" s="414"/>
      <c r="U43" s="414"/>
      <c r="V43" s="414"/>
      <c r="W43" s="414"/>
      <c r="X43" s="414"/>
      <c r="Y43" s="414"/>
      <c r="Z43" s="415"/>
    </row>
    <row r="44" spans="1:26" s="30" customFormat="1" ht="25" customHeight="1" x14ac:dyDescent="0.25">
      <c r="A44" s="627"/>
      <c r="B44" s="628"/>
      <c r="C44" s="629"/>
      <c r="D44" s="629"/>
      <c r="E44" s="630"/>
      <c r="F44" s="631"/>
      <c r="G44" s="632"/>
      <c r="H44" s="633"/>
      <c r="I44" s="630"/>
      <c r="J44" s="634"/>
      <c r="K44" s="634"/>
      <c r="L44" s="631"/>
      <c r="M44" s="630"/>
      <c r="N44" s="631"/>
      <c r="O44" s="635"/>
      <c r="P44" s="635"/>
      <c r="Q44" s="635"/>
      <c r="R44" s="635"/>
      <c r="S44" s="635"/>
      <c r="T44" s="635"/>
      <c r="U44" s="635"/>
      <c r="V44" s="635"/>
      <c r="W44" s="635"/>
      <c r="X44" s="635"/>
      <c r="Y44" s="635"/>
      <c r="Z44" s="636"/>
    </row>
    <row r="45" spans="1:26" s="30" customFormat="1" ht="25" customHeight="1" x14ac:dyDescent="0.25">
      <c r="A45" s="620">
        <v>2.1</v>
      </c>
      <c r="B45" s="610" t="s">
        <v>363</v>
      </c>
      <c r="C45" s="600"/>
      <c r="D45" s="600"/>
      <c r="E45" s="601"/>
      <c r="F45" s="602"/>
      <c r="G45" s="603"/>
      <c r="H45" s="604"/>
      <c r="I45" s="601"/>
      <c r="J45" s="605"/>
      <c r="K45" s="605"/>
      <c r="L45" s="602"/>
      <c r="M45" s="601"/>
      <c r="N45" s="602"/>
      <c r="O45" s="606"/>
      <c r="P45" s="606"/>
      <c r="Q45" s="606"/>
      <c r="R45" s="606"/>
      <c r="S45" s="606"/>
      <c r="T45" s="606"/>
      <c r="U45" s="606"/>
      <c r="V45" s="606"/>
      <c r="W45" s="606"/>
      <c r="X45" s="606"/>
      <c r="Y45" s="606"/>
      <c r="Z45" s="607" t="str">
        <f>IF(O45="","Fixed",VLOOKUP(O45,'5.1.2 CPA Formulae'!$B$9:$E$20,2,FALSE))</f>
        <v>Fixed</v>
      </c>
    </row>
    <row r="46" spans="1:26" s="30" customFormat="1" ht="25" customHeight="1" x14ac:dyDescent="0.25">
      <c r="A46" s="621" t="s">
        <v>410</v>
      </c>
      <c r="B46" s="609" t="s">
        <v>364</v>
      </c>
      <c r="C46" s="600" t="s">
        <v>358</v>
      </c>
      <c r="D46" s="600">
        <v>5</v>
      </c>
      <c r="E46" s="601"/>
      <c r="F46" s="602">
        <f t="shared" ref="F46:F47" si="31">D46*E46</f>
        <v>0</v>
      </c>
      <c r="G46" s="603" t="s">
        <v>211</v>
      </c>
      <c r="H46" s="604">
        <v>1</v>
      </c>
      <c r="I46" s="601"/>
      <c r="J46" s="605">
        <f t="shared" ref="J46:J47" si="32">D46*I46</f>
        <v>0</v>
      </c>
      <c r="K46" s="605">
        <f t="shared" ref="K46:K47" si="33">H46*J46</f>
        <v>0</v>
      </c>
      <c r="L46" s="602">
        <f t="shared" ref="L46:L47" si="34">F46+K46</f>
        <v>0</v>
      </c>
      <c r="M46" s="601">
        <f t="shared" ref="M46:M47" si="35">L46*15%</f>
        <v>0</v>
      </c>
      <c r="N46" s="602">
        <f t="shared" ref="N46:N47" si="36">L46+M46</f>
        <v>0</v>
      </c>
      <c r="O46" s="606"/>
      <c r="P46" s="606"/>
      <c r="Q46" s="606"/>
      <c r="R46" s="606"/>
      <c r="S46" s="606"/>
      <c r="T46" s="606"/>
      <c r="U46" s="606"/>
      <c r="V46" s="606"/>
      <c r="W46" s="606"/>
      <c r="X46" s="606"/>
      <c r="Y46" s="606"/>
      <c r="Z46" s="607" t="str">
        <f>IF(O46="","Fixed",VLOOKUP(O46,'5.1.2 CPA Formulae'!$B$9:$E$20,2,FALSE))</f>
        <v>Fixed</v>
      </c>
    </row>
    <row r="47" spans="1:26" s="30" customFormat="1" ht="25" customHeight="1" x14ac:dyDescent="0.25">
      <c r="A47" s="621" t="s">
        <v>411</v>
      </c>
      <c r="B47" s="609" t="s">
        <v>365</v>
      </c>
      <c r="C47" s="600" t="s">
        <v>358</v>
      </c>
      <c r="D47" s="600">
        <v>5</v>
      </c>
      <c r="E47" s="601"/>
      <c r="F47" s="602">
        <f t="shared" si="31"/>
        <v>0</v>
      </c>
      <c r="G47" s="603" t="s">
        <v>211</v>
      </c>
      <c r="H47" s="604">
        <v>1</v>
      </c>
      <c r="I47" s="601"/>
      <c r="J47" s="605">
        <f t="shared" si="32"/>
        <v>0</v>
      </c>
      <c r="K47" s="605">
        <f t="shared" si="33"/>
        <v>0</v>
      </c>
      <c r="L47" s="602">
        <f t="shared" si="34"/>
        <v>0</v>
      </c>
      <c r="M47" s="601">
        <f t="shared" si="35"/>
        <v>0</v>
      </c>
      <c r="N47" s="602">
        <f t="shared" si="36"/>
        <v>0</v>
      </c>
      <c r="O47" s="606"/>
      <c r="P47" s="606"/>
      <c r="Q47" s="606"/>
      <c r="R47" s="606"/>
      <c r="S47" s="606"/>
      <c r="T47" s="606"/>
      <c r="U47" s="606"/>
      <c r="V47" s="606"/>
      <c r="W47" s="606"/>
      <c r="X47" s="606"/>
      <c r="Y47" s="606"/>
      <c r="Z47" s="607" t="str">
        <f>IF(O47="","Fixed",VLOOKUP(O47,'5.1.2 CPA Formulae'!$B$9:$E$20,2,FALSE))</f>
        <v>Fixed</v>
      </c>
    </row>
    <row r="48" spans="1:26" s="30" customFormat="1" ht="25" customHeight="1" x14ac:dyDescent="0.25">
      <c r="A48" s="619"/>
      <c r="B48" s="609"/>
      <c r="C48" s="600"/>
      <c r="D48" s="600"/>
      <c r="E48" s="601"/>
      <c r="F48" s="602"/>
      <c r="G48" s="603"/>
      <c r="H48" s="604"/>
      <c r="I48" s="601"/>
      <c r="J48" s="605"/>
      <c r="K48" s="605"/>
      <c r="L48" s="602"/>
      <c r="M48" s="601"/>
      <c r="N48" s="602"/>
      <c r="O48" s="606"/>
      <c r="P48" s="606"/>
      <c r="Q48" s="606"/>
      <c r="R48" s="606"/>
      <c r="S48" s="606"/>
      <c r="T48" s="606"/>
      <c r="U48" s="606"/>
      <c r="V48" s="606"/>
      <c r="W48" s="606"/>
      <c r="X48" s="606"/>
      <c r="Y48" s="606"/>
      <c r="Z48" s="607"/>
    </row>
    <row r="49" spans="1:26" s="30" customFormat="1" ht="25" customHeight="1" x14ac:dyDescent="0.25">
      <c r="A49" s="620">
        <v>2.2000000000000002</v>
      </c>
      <c r="B49" s="610" t="s">
        <v>355</v>
      </c>
      <c r="C49" s="600"/>
      <c r="D49" s="600"/>
      <c r="E49" s="601"/>
      <c r="F49" s="602"/>
      <c r="G49" s="603"/>
      <c r="H49" s="604"/>
      <c r="I49" s="601"/>
      <c r="J49" s="605"/>
      <c r="K49" s="605"/>
      <c r="L49" s="602"/>
      <c r="M49" s="601"/>
      <c r="N49" s="602"/>
      <c r="O49" s="606"/>
      <c r="P49" s="606"/>
      <c r="Q49" s="606"/>
      <c r="R49" s="606"/>
      <c r="S49" s="606"/>
      <c r="T49" s="606"/>
      <c r="U49" s="606"/>
      <c r="V49" s="606"/>
      <c r="W49" s="606"/>
      <c r="X49" s="606"/>
      <c r="Y49" s="606"/>
      <c r="Z49" s="607"/>
    </row>
    <row r="50" spans="1:26" s="30" customFormat="1" ht="25" customHeight="1" x14ac:dyDescent="0.25">
      <c r="A50" s="621" t="s">
        <v>412</v>
      </c>
      <c r="B50" s="609" t="s">
        <v>356</v>
      </c>
      <c r="C50" s="600" t="s">
        <v>366</v>
      </c>
      <c r="D50" s="600">
        <f>235*5</f>
        <v>1175</v>
      </c>
      <c r="E50" s="608"/>
      <c r="F50" s="602">
        <f t="shared" ref="F50:F51" si="37">D50*E50</f>
        <v>0</v>
      </c>
      <c r="G50" s="603" t="s">
        <v>211</v>
      </c>
      <c r="H50" s="604">
        <f>IF(G50&lt;&gt;"",VLOOKUP(G50,'5.1.4 Exchange Rates'!$C$23:$D$37,2,FALSE),"")</f>
        <v>1</v>
      </c>
      <c r="I50" s="601"/>
      <c r="J50" s="605">
        <f t="shared" ref="J50:J51" si="38">D50*I50</f>
        <v>0</v>
      </c>
      <c r="K50" s="605">
        <f t="shared" ref="K50:K51" si="39">H50*J50</f>
        <v>0</v>
      </c>
      <c r="L50" s="602">
        <f t="shared" ref="L50:L51" si="40">F50+K50</f>
        <v>0</v>
      </c>
      <c r="M50" s="601">
        <f t="shared" ref="M50:M51" si="41">L50*15%</f>
        <v>0</v>
      </c>
      <c r="N50" s="602">
        <f t="shared" ref="N50:N51" si="42">L50+M50</f>
        <v>0</v>
      </c>
      <c r="O50" s="606"/>
      <c r="P50" s="606"/>
      <c r="Q50" s="606"/>
      <c r="R50" s="606"/>
      <c r="S50" s="606"/>
      <c r="T50" s="606"/>
      <c r="U50" s="606"/>
      <c r="V50" s="606"/>
      <c r="W50" s="606"/>
      <c r="X50" s="606"/>
      <c r="Y50" s="606"/>
      <c r="Z50" s="607" t="str">
        <f>IF(O50="","Fixed",VLOOKUP(O50,'5.1.2 CPA Formulae'!$B$9:$E$20,2,FALSE))</f>
        <v>Fixed</v>
      </c>
    </row>
    <row r="51" spans="1:26" s="30" customFormat="1" ht="25" customHeight="1" x14ac:dyDescent="0.25">
      <c r="A51" s="621" t="s">
        <v>413</v>
      </c>
      <c r="B51" s="626" t="s">
        <v>357</v>
      </c>
      <c r="C51" s="600" t="s">
        <v>367</v>
      </c>
      <c r="D51" s="600">
        <v>1</v>
      </c>
      <c r="E51" s="608"/>
      <c r="F51" s="602">
        <f t="shared" si="37"/>
        <v>0</v>
      </c>
      <c r="G51" s="603" t="s">
        <v>211</v>
      </c>
      <c r="H51" s="604">
        <f>IF(G51&lt;&gt;"",VLOOKUP(G51,'5.1.4 Exchange Rates'!$C$23:$D$37,2,FALSE),"")</f>
        <v>1</v>
      </c>
      <c r="I51" s="601"/>
      <c r="J51" s="605">
        <f t="shared" si="38"/>
        <v>0</v>
      </c>
      <c r="K51" s="605">
        <f t="shared" si="39"/>
        <v>0</v>
      </c>
      <c r="L51" s="602">
        <f t="shared" si="40"/>
        <v>0</v>
      </c>
      <c r="M51" s="601">
        <f t="shared" si="41"/>
        <v>0</v>
      </c>
      <c r="N51" s="602">
        <f t="shared" si="42"/>
        <v>0</v>
      </c>
      <c r="O51" s="606"/>
      <c r="P51" s="606"/>
      <c r="Q51" s="606"/>
      <c r="R51" s="606"/>
      <c r="S51" s="606"/>
      <c r="T51" s="606"/>
      <c r="U51" s="606"/>
      <c r="V51" s="606"/>
      <c r="W51" s="606"/>
      <c r="X51" s="606"/>
      <c r="Y51" s="606"/>
      <c r="Z51" s="607" t="str">
        <f>IF(O51="","Fixed",VLOOKUP(O51,'5.1.2 CPA Formulae'!$B$9:$E$20,2,FALSE))</f>
        <v>Fixed</v>
      </c>
    </row>
    <row r="52" spans="1:26" s="30" customFormat="1" ht="25" customHeight="1" x14ac:dyDescent="0.25">
      <c r="A52" s="622"/>
      <c r="B52" s="616"/>
      <c r="C52" s="591"/>
      <c r="D52" s="591"/>
      <c r="E52" s="592"/>
      <c r="F52" s="593"/>
      <c r="G52" s="594"/>
      <c r="H52" s="595"/>
      <c r="I52" s="592"/>
      <c r="J52" s="596"/>
      <c r="K52" s="596"/>
      <c r="L52" s="597"/>
      <c r="M52" s="592"/>
      <c r="N52" s="593"/>
      <c r="O52" s="598"/>
      <c r="P52" s="598"/>
      <c r="Q52" s="598"/>
      <c r="R52" s="598"/>
      <c r="S52" s="598"/>
      <c r="T52" s="598"/>
      <c r="U52" s="598"/>
      <c r="V52" s="598"/>
      <c r="W52" s="598"/>
      <c r="X52" s="598"/>
      <c r="Y52" s="598"/>
      <c r="Z52" s="599"/>
    </row>
    <row r="53" spans="1:26" s="30" customFormat="1" ht="25" customHeight="1" x14ac:dyDescent="0.25">
      <c r="A53" s="623"/>
      <c r="B53" s="617" t="s">
        <v>352</v>
      </c>
      <c r="C53" s="432"/>
      <c r="D53" s="432"/>
      <c r="E53" s="584"/>
      <c r="F53" s="441">
        <f>SUM(F45:F52)</f>
        <v>0</v>
      </c>
      <c r="G53" s="577"/>
      <c r="H53" s="449"/>
      <c r="I53" s="584"/>
      <c r="J53" s="441">
        <f t="shared" ref="J53:N53" si="43">SUM(J45:J52)</f>
        <v>0</v>
      </c>
      <c r="K53" s="441">
        <f t="shared" si="43"/>
        <v>0</v>
      </c>
      <c r="L53" s="441">
        <f t="shared" si="43"/>
        <v>0</v>
      </c>
      <c r="M53" s="441">
        <f t="shared" si="43"/>
        <v>0</v>
      </c>
      <c r="N53" s="441">
        <f t="shared" si="43"/>
        <v>0</v>
      </c>
      <c r="O53" s="585"/>
      <c r="P53" s="585"/>
      <c r="Q53" s="585"/>
      <c r="R53" s="585"/>
      <c r="S53" s="585"/>
      <c r="T53" s="585"/>
      <c r="U53" s="585"/>
      <c r="V53" s="585"/>
      <c r="W53" s="585"/>
      <c r="X53" s="585"/>
      <c r="Y53" s="585"/>
      <c r="Z53" s="433"/>
    </row>
    <row r="54" spans="1:26" s="30" customFormat="1" ht="25" customHeight="1" thickBot="1" x14ac:dyDescent="0.3">
      <c r="A54" s="625"/>
      <c r="B54" s="618"/>
      <c r="C54" s="417"/>
      <c r="D54" s="417"/>
      <c r="E54" s="582"/>
      <c r="F54" s="440"/>
      <c r="G54" s="576"/>
      <c r="H54" s="448"/>
      <c r="I54" s="582"/>
      <c r="J54" s="453"/>
      <c r="K54" s="453"/>
      <c r="L54" s="454"/>
      <c r="M54" s="582"/>
      <c r="N54" s="440"/>
      <c r="O54" s="583"/>
      <c r="P54" s="583"/>
      <c r="Q54" s="583"/>
      <c r="R54" s="583"/>
      <c r="S54" s="583"/>
      <c r="T54" s="583"/>
      <c r="U54" s="583"/>
      <c r="V54" s="583"/>
      <c r="W54" s="583"/>
      <c r="X54" s="583"/>
      <c r="Y54" s="583"/>
      <c r="Z54" s="416"/>
    </row>
    <row r="55" spans="1:26" s="30" customFormat="1" ht="31.25" customHeight="1" thickBot="1" x14ac:dyDescent="0.3">
      <c r="A55" s="362"/>
      <c r="B55" s="423" t="s">
        <v>307</v>
      </c>
      <c r="C55" s="424"/>
      <c r="D55" s="424"/>
      <c r="E55" s="442"/>
      <c r="F55" s="443">
        <f>F42+F53</f>
        <v>0</v>
      </c>
      <c r="G55" s="469"/>
      <c r="H55" s="470"/>
      <c r="I55" s="471"/>
      <c r="J55" s="443">
        <f t="shared" ref="J55:N55" si="44">J42+J53</f>
        <v>0</v>
      </c>
      <c r="K55" s="443">
        <f t="shared" si="44"/>
        <v>0</v>
      </c>
      <c r="L55" s="443">
        <f t="shared" si="44"/>
        <v>0</v>
      </c>
      <c r="M55" s="443">
        <f t="shared" si="44"/>
        <v>0</v>
      </c>
      <c r="N55" s="443">
        <f t="shared" si="44"/>
        <v>0</v>
      </c>
      <c r="O55" s="586"/>
      <c r="P55" s="587"/>
      <c r="Q55" s="587"/>
      <c r="R55" s="587"/>
      <c r="S55" s="587"/>
      <c r="T55" s="587"/>
      <c r="U55" s="587"/>
      <c r="V55" s="587"/>
      <c r="W55" s="587"/>
      <c r="X55" s="587"/>
      <c r="Y55" s="587"/>
      <c r="Z55" s="360"/>
    </row>
    <row r="56" spans="1:26" ht="52" x14ac:dyDescent="0.25">
      <c r="L56" s="455" t="s">
        <v>318</v>
      </c>
      <c r="N56" s="455" t="s">
        <v>319</v>
      </c>
    </row>
  </sheetData>
  <dataConsolidate/>
  <mergeCells count="24">
    <mergeCell ref="M13:M14"/>
    <mergeCell ref="N13:N14"/>
    <mergeCell ref="O13:O14"/>
    <mergeCell ref="P13:Y14"/>
    <mergeCell ref="Z13:Z14"/>
    <mergeCell ref="E12:F12"/>
    <mergeCell ref="G12:K12"/>
    <mergeCell ref="L12:N12"/>
    <mergeCell ref="O12:Z12"/>
    <mergeCell ref="A13:A14"/>
    <mergeCell ref="B13:B14"/>
    <mergeCell ref="C13:C14"/>
    <mergeCell ref="D13:D14"/>
    <mergeCell ref="E13:E14"/>
    <mergeCell ref="F13:F14"/>
    <mergeCell ref="G13:G14"/>
    <mergeCell ref="H13:H14"/>
    <mergeCell ref="I13:I14"/>
    <mergeCell ref="J13:J14"/>
    <mergeCell ref="K13:K14"/>
    <mergeCell ref="L13:L14"/>
    <mergeCell ref="B9:C9"/>
    <mergeCell ref="B10:C10"/>
    <mergeCell ref="G55:I55"/>
  </mergeCells>
  <phoneticPr fontId="3"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'5.1.2 CPA Formulae'!$B$9:$B$20</xm:f>
          </x14:formula1>
          <xm:sqref>O38:O40 O23:O25 O27:O30 O32:O35 O18:O21 O44:Y54</xm:sqref>
        </x14:dataValidation>
        <x14:dataValidation type="list" allowBlank="1" showInputMessage="1" showErrorMessage="1" xr:uid="{00000000-0002-0000-0300-000000000000}">
          <x14:formula1>
            <xm:f>'5.1.4 Exchange Rates'!$C$24:$C$37</xm:f>
          </x14:formula1>
          <xm:sqref>G44:G54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W185"/>
  <sheetViews>
    <sheetView view="pageBreakPreview" zoomScale="80" zoomScaleNormal="90" zoomScaleSheetLayoutView="80" workbookViewId="0">
      <selection activeCell="C3" sqref="C3"/>
    </sheetView>
  </sheetViews>
  <sheetFormatPr defaultColWidth="9.1796875" defaultRowHeight="12.5" x14ac:dyDescent="0.25"/>
  <cols>
    <col min="1" max="1" width="20.81640625" style="273" customWidth="1"/>
    <col min="2" max="2" width="17.453125" style="12" customWidth="1"/>
    <col min="3" max="3" width="40.453125" style="12" customWidth="1"/>
    <col min="4" max="4" width="23.54296875" style="12" customWidth="1"/>
    <col min="5" max="5" width="23.1796875" style="12" customWidth="1"/>
    <col min="6" max="6" width="18.453125" style="12" customWidth="1"/>
    <col min="7" max="7" width="19.1796875" style="12" customWidth="1"/>
    <col min="8" max="8" width="14.81640625" style="12" customWidth="1"/>
    <col min="9" max="9" width="11.453125" style="12" customWidth="1"/>
    <col min="10" max="10" width="9.453125" style="12" bestFit="1" customWidth="1"/>
    <col min="11" max="11" width="10.453125" style="12" bestFit="1" customWidth="1"/>
    <col min="12" max="12" width="10.1796875" style="12" bestFit="1" customWidth="1"/>
    <col min="13" max="13" width="10" style="12" bestFit="1" customWidth="1"/>
    <col min="14" max="14" width="10.54296875" style="12" bestFit="1" customWidth="1"/>
    <col min="15" max="16" width="10.453125" style="12" bestFit="1" customWidth="1"/>
    <col min="17" max="19" width="10.1796875" style="12" bestFit="1" customWidth="1"/>
    <col min="20" max="20" width="10.453125" style="12" bestFit="1" customWidth="1"/>
    <col min="21" max="21" width="10.1796875" style="12" bestFit="1" customWidth="1"/>
    <col min="22" max="22" width="10.54296875" style="12" bestFit="1" customWidth="1"/>
    <col min="23" max="23" width="10.1796875" style="12" bestFit="1" customWidth="1"/>
    <col min="24" max="24" width="10" style="12" bestFit="1" customWidth="1"/>
    <col min="25" max="25" width="10.453125" style="12" bestFit="1" customWidth="1"/>
    <col min="26" max="26" width="10.1796875" style="12" bestFit="1" customWidth="1"/>
    <col min="27" max="27" width="10" style="12" bestFit="1" customWidth="1"/>
    <col min="28" max="29" width="10.453125" style="12" bestFit="1" customWidth="1"/>
    <col min="30" max="30" width="10.54296875" style="12" bestFit="1" customWidth="1"/>
    <col min="31" max="31" width="10.453125" style="12" bestFit="1" customWidth="1"/>
    <col min="32" max="32" width="10.54296875" style="12" bestFit="1" customWidth="1"/>
    <col min="33" max="33" width="9.81640625" style="12" bestFit="1" customWidth="1"/>
    <col min="34" max="34" width="9.453125" style="12" bestFit="1" customWidth="1"/>
    <col min="35" max="35" width="10.453125" style="12" bestFit="1" customWidth="1"/>
    <col min="36" max="36" width="10.1796875" style="12" bestFit="1" customWidth="1"/>
    <col min="37" max="37" width="10" style="12" bestFit="1" customWidth="1"/>
    <col min="38" max="38" width="10.453125" style="12" bestFit="1" customWidth="1"/>
    <col min="39" max="39" width="10.1796875" style="12" bestFit="1" customWidth="1"/>
    <col min="40" max="40" width="9.81640625" style="12" bestFit="1" customWidth="1"/>
    <col min="41" max="41" width="10.1796875" style="12" bestFit="1" customWidth="1"/>
    <col min="42" max="42" width="10.453125" style="12" bestFit="1" customWidth="1"/>
    <col min="43" max="43" width="10.1796875" style="12" bestFit="1" customWidth="1"/>
    <col min="44" max="44" width="10.54296875" style="12" bestFit="1" customWidth="1"/>
    <col min="45" max="45" width="9.81640625" style="12" bestFit="1" customWidth="1"/>
    <col min="46" max="46" width="9.453125" style="12" bestFit="1" customWidth="1"/>
    <col min="47" max="47" width="10.453125" style="12" bestFit="1" customWidth="1"/>
    <col min="48" max="48" width="10.1796875" style="12" bestFit="1" customWidth="1"/>
    <col min="49" max="49" width="10" style="12" bestFit="1" customWidth="1"/>
    <col min="50" max="50" width="10.453125" style="12" bestFit="1" customWidth="1"/>
    <col min="51" max="51" width="10.1796875" style="12" bestFit="1" customWidth="1"/>
    <col min="52" max="52" width="9.81640625" style="12" bestFit="1" customWidth="1"/>
    <col min="53" max="53" width="10.1796875" style="12" bestFit="1" customWidth="1"/>
    <col min="54" max="54" width="10.453125" style="12" bestFit="1" customWidth="1"/>
    <col min="55" max="55" width="10.1796875" style="12" bestFit="1" customWidth="1"/>
    <col min="56" max="56" width="10.54296875" style="12" bestFit="1" customWidth="1"/>
    <col min="57" max="57" width="9.81640625" style="12" bestFit="1" customWidth="1"/>
    <col min="58" max="58" width="9.453125" style="12" bestFit="1" customWidth="1"/>
    <col min="59" max="59" width="10.453125" style="12" bestFit="1" customWidth="1"/>
    <col min="60" max="60" width="10.1796875" style="12" bestFit="1" customWidth="1"/>
    <col min="61" max="61" width="10" style="12" bestFit="1" customWidth="1"/>
    <col min="62" max="62" width="10.453125" style="12" bestFit="1" customWidth="1"/>
    <col min="63" max="63" width="10.1796875" style="12" bestFit="1" customWidth="1"/>
    <col min="64" max="64" width="9.81640625" style="12" bestFit="1" customWidth="1"/>
    <col min="65" max="16384" width="9.1796875" style="12"/>
  </cols>
  <sheetData>
    <row r="1" spans="1:45" s="6" customFormat="1" ht="15.5" x14ac:dyDescent="0.25">
      <c r="A1" s="467" t="s">
        <v>81</v>
      </c>
      <c r="B1" s="468"/>
      <c r="C1" s="366">
        <f>'Tender Cover Sheet'!C12</f>
        <v>0</v>
      </c>
      <c r="D1" s="3"/>
      <c r="G1" s="35"/>
      <c r="I1" s="35"/>
      <c r="J1" s="10"/>
      <c r="K1" s="37"/>
      <c r="L1" s="7"/>
      <c r="N1" s="38"/>
      <c r="O1" s="7"/>
      <c r="P1" s="9"/>
    </row>
    <row r="2" spans="1:45" s="6" customFormat="1" ht="63.65" customHeight="1" x14ac:dyDescent="0.25">
      <c r="A2" s="467" t="s">
        <v>82</v>
      </c>
      <c r="B2" s="468"/>
      <c r="C2" s="367">
        <f>'Tender Cover Sheet'!C14</f>
        <v>0</v>
      </c>
      <c r="G2" s="35"/>
      <c r="H2" s="8"/>
      <c r="I2" s="36"/>
      <c r="J2" s="11"/>
      <c r="K2" s="37"/>
      <c r="L2" s="7"/>
      <c r="N2" s="38"/>
      <c r="O2" s="7"/>
      <c r="P2" s="9"/>
    </row>
    <row r="3" spans="1:45" s="6" customFormat="1" ht="108.5" x14ac:dyDescent="0.25">
      <c r="A3" s="467" t="s">
        <v>83</v>
      </c>
      <c r="B3" s="468"/>
      <c r="C3" s="367" t="str">
        <f>'Tender Cover Sheet'!C16</f>
        <v>Design, Supply, Delivery, Installation, Commissioning, Testing, Support and Training on Internet Protocol Address Management (IPAM) Solution on an as and when required basis for a period of five (5) years.</v>
      </c>
      <c r="G3" s="35"/>
      <c r="H3" s="8"/>
      <c r="I3" s="36"/>
      <c r="J3" s="11"/>
      <c r="K3" s="37"/>
      <c r="L3" s="7"/>
      <c r="N3" s="38"/>
      <c r="O3" s="7"/>
      <c r="P3" s="9"/>
    </row>
    <row r="4" spans="1:45" s="6" customFormat="1" ht="15.5" x14ac:dyDescent="0.25">
      <c r="A4" s="467" t="s">
        <v>87</v>
      </c>
      <c r="B4" s="468"/>
      <c r="C4" s="366" t="str">
        <f>'Read Me'!C4</f>
        <v>Main Offer Only</v>
      </c>
      <c r="G4" s="35"/>
      <c r="H4" s="8"/>
      <c r="I4" s="36"/>
      <c r="J4" s="11"/>
      <c r="K4" s="37"/>
      <c r="L4" s="7"/>
      <c r="N4" s="38"/>
      <c r="O4" s="7"/>
      <c r="P4" s="9"/>
    </row>
    <row r="5" spans="1:45" ht="15.5" x14ac:dyDescent="0.25">
      <c r="A5" s="216"/>
      <c r="B5" s="6"/>
      <c r="C5" s="39"/>
      <c r="N5" s="1"/>
      <c r="O5" s="1"/>
      <c r="P5" s="41"/>
      <c r="Q5" s="1"/>
    </row>
    <row r="6" spans="1:45" ht="48" customHeight="1" x14ac:dyDescent="0.25">
      <c r="A6" s="511" t="s">
        <v>243</v>
      </c>
      <c r="B6" s="511"/>
      <c r="C6" s="511"/>
      <c r="D6" s="511"/>
      <c r="E6" s="511"/>
      <c r="N6" s="1"/>
      <c r="O6" s="1"/>
      <c r="P6" s="1"/>
      <c r="Q6" s="41"/>
    </row>
    <row r="7" spans="1:45" ht="13.5" thickBot="1" x14ac:dyDescent="0.3">
      <c r="A7" s="266"/>
    </row>
    <row r="8" spans="1:45" ht="16" thickBot="1" x14ac:dyDescent="0.3">
      <c r="A8" s="267" t="s">
        <v>120</v>
      </c>
      <c r="B8" s="213" t="s">
        <v>118</v>
      </c>
      <c r="C8" s="214" t="s">
        <v>119</v>
      </c>
      <c r="D8" s="214"/>
      <c r="E8" s="215"/>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spans="1:45" ht="30.75" customHeight="1" thickBot="1" x14ac:dyDescent="0.3">
      <c r="A9" s="268">
        <v>1</v>
      </c>
      <c r="B9" s="383" t="s">
        <v>335</v>
      </c>
      <c r="C9" s="505" t="s">
        <v>337</v>
      </c>
      <c r="D9" s="505"/>
      <c r="E9" s="374"/>
      <c r="F9" s="522" t="s">
        <v>336</v>
      </c>
      <c r="G9" s="523"/>
      <c r="H9" s="52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ht="30.75" customHeight="1" thickBot="1" x14ac:dyDescent="0.3">
      <c r="A10" s="456">
        <v>2</v>
      </c>
      <c r="B10" s="457" t="s">
        <v>17</v>
      </c>
      <c r="C10" s="512" t="s">
        <v>362</v>
      </c>
      <c r="D10" s="503"/>
      <c r="E10" s="504"/>
      <c r="F10" s="513" t="s">
        <v>93</v>
      </c>
      <c r="G10" s="514"/>
      <c r="H10" s="515"/>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45" ht="14" x14ac:dyDescent="0.25">
      <c r="A11" s="268">
        <v>3</v>
      </c>
      <c r="B11" s="101" t="s">
        <v>1</v>
      </c>
      <c r="C11" s="512" t="str">
        <f>B42</f>
        <v>Tenderer's description of Formula A</v>
      </c>
      <c r="D11" s="503"/>
      <c r="E11" s="504"/>
      <c r="F11" s="516"/>
      <c r="G11" s="517"/>
      <c r="H11" s="518"/>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45" ht="14.5" thickBot="1" x14ac:dyDescent="0.3">
      <c r="A12" s="456">
        <v>4</v>
      </c>
      <c r="B12" s="101" t="s">
        <v>2</v>
      </c>
      <c r="C12" s="512" t="str">
        <f>B53</f>
        <v>Tenderer's description of Formula B</v>
      </c>
      <c r="D12" s="503"/>
      <c r="E12" s="504"/>
      <c r="F12" s="516"/>
      <c r="G12" s="517"/>
      <c r="H12" s="518"/>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4" x14ac:dyDescent="0.25">
      <c r="A13" s="268">
        <v>5</v>
      </c>
      <c r="B13" s="101" t="s">
        <v>3</v>
      </c>
      <c r="C13" s="503" t="str">
        <f>B64</f>
        <v>Tenderer's description of Formula C</v>
      </c>
      <c r="D13" s="503"/>
      <c r="E13" s="504"/>
      <c r="F13" s="516"/>
      <c r="G13" s="517"/>
      <c r="H13" s="51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4.5" thickBot="1" x14ac:dyDescent="0.3">
      <c r="A14" s="456">
        <v>6</v>
      </c>
      <c r="B14" s="101" t="s">
        <v>4</v>
      </c>
      <c r="C14" s="503" t="str">
        <f>B75</f>
        <v>Tenderer's description of Formula D</v>
      </c>
      <c r="D14" s="503"/>
      <c r="E14" s="504"/>
      <c r="F14" s="516"/>
      <c r="G14" s="517"/>
      <c r="H14" s="518"/>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4" x14ac:dyDescent="0.25">
      <c r="A15" s="268">
        <v>7</v>
      </c>
      <c r="B15" s="101" t="s">
        <v>5</v>
      </c>
      <c r="C15" s="503" t="str">
        <f>B86</f>
        <v>Tenderer's description of Formula E</v>
      </c>
      <c r="D15" s="503"/>
      <c r="E15" s="504"/>
      <c r="F15" s="516"/>
      <c r="G15" s="517"/>
      <c r="H15" s="518"/>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4.5" thickBot="1" x14ac:dyDescent="0.3">
      <c r="A16" s="456">
        <v>8</v>
      </c>
      <c r="B16" s="101" t="s">
        <v>6</v>
      </c>
      <c r="C16" s="503" t="str">
        <f>B97</f>
        <v>Tenderer's description of Formula F</v>
      </c>
      <c r="D16" s="503"/>
      <c r="E16" s="504"/>
      <c r="F16" s="516"/>
      <c r="G16" s="517"/>
      <c r="H16" s="518"/>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4" x14ac:dyDescent="0.25">
      <c r="A17" s="268">
        <v>9</v>
      </c>
      <c r="B17" s="101" t="s">
        <v>7</v>
      </c>
      <c r="C17" s="503" t="str">
        <f>B108</f>
        <v>Tenderer's description of Formula G</v>
      </c>
      <c r="D17" s="503"/>
      <c r="E17" s="504"/>
      <c r="F17" s="516"/>
      <c r="G17" s="517"/>
      <c r="H17" s="518"/>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4.5" thickBot="1" x14ac:dyDescent="0.3">
      <c r="A18" s="456">
        <v>10</v>
      </c>
      <c r="B18" s="101" t="s">
        <v>8</v>
      </c>
      <c r="C18" s="503" t="str">
        <f>B119</f>
        <v>Tenderer's description of Formula H</v>
      </c>
      <c r="D18" s="503"/>
      <c r="E18" s="504"/>
      <c r="F18" s="516"/>
      <c r="G18" s="517"/>
      <c r="H18" s="518"/>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14" x14ac:dyDescent="0.25">
      <c r="A19" s="268">
        <v>11</v>
      </c>
      <c r="B19" s="101" t="s">
        <v>9</v>
      </c>
      <c r="C19" s="503" t="str">
        <f>B130</f>
        <v>Tenderer's description of Formula I</v>
      </c>
      <c r="D19" s="503"/>
      <c r="E19" s="504"/>
      <c r="F19" s="516"/>
      <c r="G19" s="517"/>
      <c r="H19" s="518"/>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4.5" thickBot="1" x14ac:dyDescent="0.3">
      <c r="A20" s="456">
        <v>12</v>
      </c>
      <c r="B20" s="102" t="s">
        <v>10</v>
      </c>
      <c r="C20" s="525" t="str">
        <f>B141</f>
        <v>Tenderer's description of Formula J</v>
      </c>
      <c r="D20" s="525"/>
      <c r="E20" s="526"/>
      <c r="F20" s="519"/>
      <c r="G20" s="520"/>
      <c r="H20" s="521"/>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3" x14ac:dyDescent="0.25">
      <c r="A21" s="266"/>
      <c r="B21" s="84"/>
      <c r="C21" s="84"/>
      <c r="D21" s="8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5" ht="54" x14ac:dyDescent="0.4">
      <c r="A22" s="269" t="s">
        <v>127</v>
      </c>
      <c r="B22" s="100"/>
      <c r="C22" s="84"/>
      <c r="D22" s="8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5" ht="36.75" customHeight="1" x14ac:dyDescent="0.3">
      <c r="A23" s="270">
        <v>1</v>
      </c>
      <c r="B23" s="497" t="s">
        <v>248</v>
      </c>
      <c r="C23" s="498"/>
      <c r="D23" s="498"/>
      <c r="E23" s="498"/>
      <c r="F23" s="498"/>
      <c r="G23" s="499"/>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5" ht="14" x14ac:dyDescent="0.3">
      <c r="A24" s="270">
        <v>2</v>
      </c>
      <c r="B24" s="500" t="s">
        <v>247</v>
      </c>
      <c r="C24" s="501"/>
      <c r="D24" s="501"/>
      <c r="E24" s="501"/>
      <c r="F24" s="501"/>
      <c r="G24" s="501"/>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5" ht="14" x14ac:dyDescent="0.3">
      <c r="A25" s="271"/>
      <c r="B25" s="375"/>
      <c r="C25" s="84"/>
      <c r="D25" s="8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5" ht="18" customHeight="1" x14ac:dyDescent="0.25">
      <c r="A26" s="211" t="s">
        <v>11</v>
      </c>
      <c r="B26" s="15"/>
      <c r="C26" s="15"/>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5" s="6" customFormat="1" ht="15" customHeight="1" x14ac:dyDescent="0.25">
      <c r="A27" s="265">
        <v>1</v>
      </c>
      <c r="B27" s="502" t="s">
        <v>94</v>
      </c>
      <c r="C27" s="502"/>
      <c r="D27" s="502"/>
      <c r="E27" s="502"/>
      <c r="F27" s="502"/>
      <c r="G27" s="502"/>
    </row>
    <row r="28" spans="1:45" s="6" customFormat="1" ht="48" customHeight="1" x14ac:dyDescent="0.25">
      <c r="A28" s="265">
        <v>2</v>
      </c>
      <c r="B28" s="502" t="s">
        <v>95</v>
      </c>
      <c r="C28" s="502"/>
      <c r="D28" s="502"/>
      <c r="E28" s="502"/>
      <c r="F28" s="502"/>
      <c r="G28" s="502"/>
      <c r="H28" s="68"/>
      <c r="I28" s="68"/>
    </row>
    <row r="29" spans="1:45" s="6" customFormat="1" ht="72.75" customHeight="1" x14ac:dyDescent="0.25">
      <c r="A29" s="272">
        <v>3</v>
      </c>
      <c r="B29" s="502" t="s">
        <v>344</v>
      </c>
      <c r="C29" s="502"/>
      <c r="D29" s="502"/>
      <c r="E29" s="502"/>
      <c r="F29" s="502"/>
      <c r="G29" s="502"/>
    </row>
    <row r="30" spans="1:45" s="6" customFormat="1" ht="80.25" customHeight="1" x14ac:dyDescent="0.25">
      <c r="A30" s="272">
        <v>4</v>
      </c>
      <c r="B30" s="502" t="s">
        <v>332</v>
      </c>
      <c r="C30" s="502"/>
      <c r="D30" s="502"/>
      <c r="E30" s="502"/>
      <c r="F30" s="502"/>
      <c r="G30" s="502"/>
      <c r="H30" s="337"/>
    </row>
    <row r="31" spans="1:45" s="6" customFormat="1" ht="51" customHeight="1" x14ac:dyDescent="0.25">
      <c r="A31" s="272">
        <v>5</v>
      </c>
      <c r="B31" s="496" t="s">
        <v>361</v>
      </c>
      <c r="C31" s="496"/>
      <c r="D31" s="496"/>
      <c r="E31" s="496"/>
      <c r="F31" s="496"/>
      <c r="G31" s="496"/>
    </row>
    <row r="32" spans="1:45" s="6" customFormat="1" ht="51" customHeight="1" x14ac:dyDescent="0.25">
      <c r="A32" s="272">
        <v>6</v>
      </c>
      <c r="B32" s="502" t="s">
        <v>254</v>
      </c>
      <c r="C32" s="502"/>
      <c r="D32" s="502"/>
      <c r="E32" s="502"/>
      <c r="F32" s="502"/>
      <c r="G32" s="502"/>
    </row>
    <row r="33" spans="1:75" ht="64.5" customHeight="1" x14ac:dyDescent="0.25">
      <c r="A33" s="211" t="s">
        <v>111</v>
      </c>
      <c r="B33" s="376"/>
      <c r="C33" s="1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75" s="87" customFormat="1" ht="63" customHeight="1" x14ac:dyDescent="0.35">
      <c r="A34" s="265">
        <v>1</v>
      </c>
      <c r="B34" s="506" t="s">
        <v>124</v>
      </c>
      <c r="C34" s="506"/>
      <c r="D34" s="506"/>
      <c r="E34" s="506"/>
      <c r="F34" s="506"/>
      <c r="G34" s="506"/>
      <c r="H34" s="85"/>
      <c r="I34" s="85"/>
      <c r="J34" s="85"/>
      <c r="K34" s="85"/>
      <c r="L34" s="85"/>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row>
    <row r="35" spans="1:75" s="87" customFormat="1" ht="51.75" customHeight="1" x14ac:dyDescent="0.35">
      <c r="A35" s="265">
        <v>2</v>
      </c>
      <c r="B35" s="506" t="s">
        <v>125</v>
      </c>
      <c r="C35" s="506"/>
      <c r="D35" s="506"/>
      <c r="E35" s="506"/>
      <c r="F35" s="506"/>
      <c r="G35" s="506"/>
      <c r="H35" s="85"/>
      <c r="I35" s="85"/>
      <c r="J35" s="85"/>
      <c r="K35" s="85"/>
      <c r="L35" s="85"/>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row>
    <row r="36" spans="1:75" s="87" customFormat="1" ht="66" customHeight="1" x14ac:dyDescent="0.35">
      <c r="A36" s="112">
        <v>3</v>
      </c>
      <c r="B36" s="510" t="s">
        <v>121</v>
      </c>
      <c r="C36" s="510"/>
      <c r="D36" s="510"/>
      <c r="E36" s="510"/>
      <c r="F36" s="510"/>
      <c r="G36" s="510"/>
      <c r="H36" s="85"/>
      <c r="I36" s="85"/>
      <c r="J36" s="85"/>
      <c r="K36" s="85"/>
      <c r="L36" s="85"/>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row>
    <row r="37" spans="1:75" s="87" customFormat="1" ht="87.75" customHeight="1" x14ac:dyDescent="0.35">
      <c r="A37" s="265">
        <v>4</v>
      </c>
      <c r="B37" s="506" t="s">
        <v>129</v>
      </c>
      <c r="C37" s="506"/>
      <c r="D37" s="506"/>
      <c r="E37" s="506"/>
      <c r="F37" s="506"/>
      <c r="G37" s="506"/>
      <c r="H37" s="85"/>
      <c r="I37" s="85"/>
      <c r="J37" s="85"/>
      <c r="K37" s="85"/>
      <c r="L37" s="85"/>
      <c r="M37" s="86" t="s">
        <v>77</v>
      </c>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row>
    <row r="38" spans="1:75" s="87" customFormat="1" ht="42" customHeight="1" x14ac:dyDescent="0.35">
      <c r="A38" s="113">
        <v>5</v>
      </c>
      <c r="B38" s="507" t="s">
        <v>122</v>
      </c>
      <c r="C38" s="507"/>
      <c r="D38" s="507"/>
      <c r="E38" s="507"/>
      <c r="F38" s="507"/>
      <c r="G38" s="507"/>
      <c r="H38" s="85"/>
      <c r="I38" s="85"/>
      <c r="J38" s="85"/>
      <c r="K38" s="85"/>
      <c r="L38" s="85"/>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row>
    <row r="39" spans="1:75" s="87" customFormat="1" ht="14" x14ac:dyDescent="0.25">
      <c r="A39" s="88" t="s">
        <v>77</v>
      </c>
      <c r="B39" s="89" t="s">
        <v>77</v>
      </c>
      <c r="C39" s="90"/>
      <c r="D39" s="91"/>
      <c r="E39" s="91"/>
      <c r="F39" s="91"/>
      <c r="G39" s="91"/>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row>
    <row r="40" spans="1:75" ht="14" x14ac:dyDescent="0.25">
      <c r="C40" s="15"/>
      <c r="D40" s="15"/>
      <c r="E40" s="15"/>
      <c r="F40" s="15"/>
      <c r="G40" s="15"/>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75" ht="13" x14ac:dyDescent="0.25">
      <c r="A41" s="48"/>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75" ht="34.25" customHeight="1" x14ac:dyDescent="0.25">
      <c r="A42" s="274" t="s">
        <v>97</v>
      </c>
      <c r="B42" s="508" t="s">
        <v>331</v>
      </c>
      <c r="C42" s="509"/>
      <c r="D42" s="509"/>
      <c r="E42" s="509"/>
      <c r="F42" s="509"/>
      <c r="G42" s="509"/>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4"/>
    </row>
    <row r="43" spans="1:75" ht="81" customHeight="1" x14ac:dyDescent="0.25">
      <c r="A43" s="93" t="s">
        <v>105</v>
      </c>
      <c r="B43" s="92" t="s">
        <v>110</v>
      </c>
      <c r="C43" s="93" t="s">
        <v>107</v>
      </c>
      <c r="D43" s="93" t="s">
        <v>343</v>
      </c>
      <c r="E43" s="92" t="s">
        <v>108</v>
      </c>
      <c r="F43" s="92" t="s">
        <v>116</v>
      </c>
      <c r="G43" s="93" t="s">
        <v>115</v>
      </c>
      <c r="H43" s="94" t="s">
        <v>117</v>
      </c>
      <c r="I43" s="382" t="s">
        <v>333</v>
      </c>
      <c r="J43" s="382" t="s">
        <v>333</v>
      </c>
      <c r="K43" s="382" t="s">
        <v>333</v>
      </c>
      <c r="L43" s="382" t="s">
        <v>333</v>
      </c>
      <c r="M43" s="382" t="s">
        <v>333</v>
      </c>
      <c r="N43" s="382" t="s">
        <v>333</v>
      </c>
      <c r="O43" s="382" t="s">
        <v>333</v>
      </c>
      <c r="P43" s="382" t="s">
        <v>333</v>
      </c>
      <c r="Q43" s="382" t="s">
        <v>333</v>
      </c>
      <c r="R43" s="382" t="s">
        <v>333</v>
      </c>
      <c r="S43" s="382" t="s">
        <v>333</v>
      </c>
      <c r="T43" s="382" t="s">
        <v>333</v>
      </c>
      <c r="U43" s="382" t="s">
        <v>333</v>
      </c>
      <c r="V43" s="382" t="s">
        <v>333</v>
      </c>
      <c r="W43" s="382" t="s">
        <v>333</v>
      </c>
      <c r="X43" s="382" t="s">
        <v>333</v>
      </c>
      <c r="Y43" s="382" t="s">
        <v>333</v>
      </c>
      <c r="Z43" s="382" t="s">
        <v>333</v>
      </c>
      <c r="AA43" s="382" t="s">
        <v>333</v>
      </c>
      <c r="AB43" s="382" t="s">
        <v>333</v>
      </c>
      <c r="AC43" s="382" t="s">
        <v>333</v>
      </c>
      <c r="AD43" s="382" t="s">
        <v>333</v>
      </c>
      <c r="AE43" s="382" t="s">
        <v>333</v>
      </c>
      <c r="AF43" s="382" t="s">
        <v>333</v>
      </c>
      <c r="AG43" s="382" t="s">
        <v>333</v>
      </c>
      <c r="AH43" s="382" t="s">
        <v>333</v>
      </c>
      <c r="AI43" s="382" t="s">
        <v>333</v>
      </c>
      <c r="AJ43" s="382" t="s">
        <v>333</v>
      </c>
      <c r="AK43" s="382" t="s">
        <v>333</v>
      </c>
      <c r="AL43" s="382" t="s">
        <v>333</v>
      </c>
      <c r="AM43" s="382" t="s">
        <v>333</v>
      </c>
      <c r="AN43" s="382" t="s">
        <v>333</v>
      </c>
      <c r="AO43" s="382" t="s">
        <v>333</v>
      </c>
      <c r="AP43" s="382" t="s">
        <v>333</v>
      </c>
      <c r="AQ43" s="382" t="s">
        <v>333</v>
      </c>
      <c r="AR43" s="382" t="s">
        <v>333</v>
      </c>
      <c r="AS43" s="382" t="s">
        <v>333</v>
      </c>
      <c r="AT43" s="382" t="s">
        <v>333</v>
      </c>
      <c r="AU43" s="382" t="s">
        <v>333</v>
      </c>
      <c r="AV43" s="382" t="s">
        <v>333</v>
      </c>
      <c r="AW43" s="382" t="s">
        <v>333</v>
      </c>
      <c r="AX43" s="382" t="s">
        <v>333</v>
      </c>
      <c r="AY43" s="382" t="s">
        <v>333</v>
      </c>
      <c r="AZ43" s="382" t="s">
        <v>333</v>
      </c>
      <c r="BA43" s="382" t="s">
        <v>333</v>
      </c>
      <c r="BB43" s="382" t="s">
        <v>333</v>
      </c>
      <c r="BC43" s="382" t="s">
        <v>333</v>
      </c>
      <c r="BD43" s="382" t="s">
        <v>333</v>
      </c>
      <c r="BE43" s="382" t="s">
        <v>333</v>
      </c>
      <c r="BF43" s="382" t="s">
        <v>333</v>
      </c>
      <c r="BG43" s="382" t="s">
        <v>333</v>
      </c>
      <c r="BH43" s="382" t="s">
        <v>333</v>
      </c>
      <c r="BI43" s="382" t="s">
        <v>333</v>
      </c>
      <c r="BJ43" s="382" t="s">
        <v>333</v>
      </c>
      <c r="BK43" s="382" t="s">
        <v>333</v>
      </c>
      <c r="BL43" s="382" t="s">
        <v>333</v>
      </c>
      <c r="BM43" s="382" t="s">
        <v>333</v>
      </c>
      <c r="BN43" s="382" t="s">
        <v>333</v>
      </c>
      <c r="BO43" s="382" t="s">
        <v>333</v>
      </c>
      <c r="BP43" s="45"/>
      <c r="BQ43" s="45"/>
      <c r="BR43" s="45"/>
      <c r="BS43" s="45"/>
      <c r="BT43" s="45"/>
      <c r="BU43" s="45"/>
      <c r="BV43" s="45"/>
      <c r="BW43" s="45"/>
    </row>
    <row r="44" spans="1:75" x14ac:dyDescent="0.25">
      <c r="A44" s="275" t="s">
        <v>17</v>
      </c>
      <c r="B44" s="263"/>
      <c r="C44" s="59"/>
      <c r="D44" s="59"/>
      <c r="E44" s="60"/>
      <c r="F44" s="61"/>
      <c r="G44" s="62"/>
      <c r="H44" s="64"/>
      <c r="I44" s="55"/>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8"/>
      <c r="BQ44" s="58"/>
      <c r="BR44" s="58"/>
      <c r="BS44" s="58"/>
      <c r="BT44" s="58"/>
      <c r="BU44" s="58"/>
      <c r="BV44" s="58"/>
      <c r="BW44" s="58"/>
    </row>
    <row r="45" spans="1:75" x14ac:dyDescent="0.25">
      <c r="A45" s="275" t="s">
        <v>18</v>
      </c>
      <c r="B45" s="261"/>
      <c r="C45" s="63"/>
      <c r="D45" s="59"/>
      <c r="E45" s="60"/>
      <c r="F45" s="61"/>
      <c r="G45" s="62"/>
      <c r="H45" s="64"/>
      <c r="I45" s="55"/>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8"/>
      <c r="BQ45" s="58"/>
      <c r="BR45" s="58"/>
      <c r="BS45" s="58"/>
      <c r="BT45" s="58"/>
      <c r="BU45" s="58"/>
      <c r="BV45" s="58"/>
      <c r="BW45" s="58"/>
    </row>
    <row r="46" spans="1:75" x14ac:dyDescent="0.25">
      <c r="A46" s="275" t="s">
        <v>19</v>
      </c>
      <c r="B46" s="261"/>
      <c r="C46" s="63"/>
      <c r="D46" s="59"/>
      <c r="E46" s="60"/>
      <c r="F46" s="61"/>
      <c r="G46" s="62"/>
      <c r="H46" s="64"/>
      <c r="I46" s="55"/>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8"/>
      <c r="BQ46" s="58"/>
      <c r="BR46" s="58"/>
      <c r="BS46" s="58"/>
      <c r="BT46" s="58"/>
      <c r="BU46" s="58"/>
      <c r="BV46" s="58"/>
      <c r="BW46" s="58"/>
    </row>
    <row r="47" spans="1:75" x14ac:dyDescent="0.25">
      <c r="A47" s="275" t="s">
        <v>20</v>
      </c>
      <c r="B47" s="261" t="s">
        <v>77</v>
      </c>
      <c r="C47" s="56"/>
      <c r="D47" s="56"/>
      <c r="E47" s="56"/>
      <c r="F47" s="57"/>
      <c r="G47" s="57"/>
      <c r="H47" s="56"/>
      <c r="I47" s="55"/>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8"/>
      <c r="BQ47" s="58"/>
      <c r="BR47" s="58"/>
      <c r="BS47" s="58"/>
      <c r="BT47" s="58"/>
      <c r="BU47" s="58"/>
      <c r="BV47" s="58"/>
      <c r="BW47" s="58"/>
    </row>
    <row r="48" spans="1:75" x14ac:dyDescent="0.25">
      <c r="A48" s="275" t="s">
        <v>21</v>
      </c>
      <c r="B48" s="261"/>
      <c r="C48" s="56"/>
      <c r="D48" s="56"/>
      <c r="E48" s="56"/>
      <c r="F48" s="57"/>
      <c r="G48" s="57"/>
      <c r="H48" s="56"/>
      <c r="I48" s="55"/>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8"/>
      <c r="BQ48" s="58"/>
      <c r="BR48" s="58"/>
      <c r="BS48" s="58"/>
      <c r="BT48" s="58"/>
      <c r="BU48" s="58"/>
      <c r="BV48" s="58"/>
      <c r="BW48" s="58"/>
    </row>
    <row r="49" spans="1:67" ht="13" x14ac:dyDescent="0.25">
      <c r="A49" s="275" t="s">
        <v>22</v>
      </c>
      <c r="B49" s="262">
        <v>0.15</v>
      </c>
      <c r="C49" s="51" t="s">
        <v>106</v>
      </c>
      <c r="D49" s="16"/>
      <c r="E49" s="17"/>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7" ht="13" x14ac:dyDescent="0.25">
      <c r="A50" s="276"/>
      <c r="B50" s="262">
        <f>SUM(B44:B49)</f>
        <v>0.15</v>
      </c>
      <c r="C50" s="18" t="s">
        <v>0</v>
      </c>
      <c r="D50" s="280" t="s">
        <v>251</v>
      </c>
      <c r="E50" s="280"/>
      <c r="F50" s="280"/>
      <c r="G50" s="280"/>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7" x14ac:dyDescent="0.25">
      <c r="A51" s="26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7" ht="13" x14ac:dyDescent="0.25">
      <c r="A52" s="48"/>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7" ht="42.65" customHeight="1" x14ac:dyDescent="0.25">
      <c r="A53" s="274" t="s">
        <v>96</v>
      </c>
      <c r="B53" s="508" t="s">
        <v>330</v>
      </c>
      <c r="C53" s="509"/>
      <c r="D53" s="509"/>
      <c r="E53" s="509"/>
      <c r="F53" s="509"/>
      <c r="G53" s="509"/>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4"/>
    </row>
    <row r="54" spans="1:67" ht="78.75" customHeight="1" x14ac:dyDescent="0.25">
      <c r="A54" s="93" t="s">
        <v>105</v>
      </c>
      <c r="B54" s="92" t="s">
        <v>110</v>
      </c>
      <c r="C54" s="93" t="s">
        <v>107</v>
      </c>
      <c r="D54" s="93" t="s">
        <v>343</v>
      </c>
      <c r="E54" s="92" t="s">
        <v>108</v>
      </c>
      <c r="F54" s="92" t="s">
        <v>116</v>
      </c>
      <c r="G54" s="93" t="s">
        <v>115</v>
      </c>
      <c r="H54" s="94" t="s">
        <v>109</v>
      </c>
      <c r="I54" s="382" t="s">
        <v>333</v>
      </c>
      <c r="J54" s="382" t="s">
        <v>333</v>
      </c>
      <c r="K54" s="382" t="s">
        <v>333</v>
      </c>
      <c r="L54" s="382" t="s">
        <v>333</v>
      </c>
      <c r="M54" s="382" t="s">
        <v>333</v>
      </c>
      <c r="N54" s="382" t="s">
        <v>333</v>
      </c>
      <c r="O54" s="382" t="s">
        <v>333</v>
      </c>
      <c r="P54" s="382" t="s">
        <v>333</v>
      </c>
      <c r="Q54" s="382" t="s">
        <v>333</v>
      </c>
      <c r="R54" s="382" t="s">
        <v>333</v>
      </c>
      <c r="S54" s="382" t="s">
        <v>333</v>
      </c>
      <c r="T54" s="382" t="s">
        <v>333</v>
      </c>
      <c r="U54" s="382" t="s">
        <v>333</v>
      </c>
      <c r="V54" s="382" t="s">
        <v>333</v>
      </c>
      <c r="W54" s="382" t="s">
        <v>333</v>
      </c>
      <c r="X54" s="382" t="s">
        <v>333</v>
      </c>
      <c r="Y54" s="382" t="s">
        <v>333</v>
      </c>
      <c r="Z54" s="382" t="s">
        <v>333</v>
      </c>
      <c r="AA54" s="382" t="s">
        <v>333</v>
      </c>
      <c r="AB54" s="382" t="s">
        <v>333</v>
      </c>
      <c r="AC54" s="382" t="s">
        <v>333</v>
      </c>
      <c r="AD54" s="382" t="s">
        <v>333</v>
      </c>
      <c r="AE54" s="382" t="s">
        <v>333</v>
      </c>
      <c r="AF54" s="382" t="s">
        <v>333</v>
      </c>
      <c r="AG54" s="382" t="s">
        <v>333</v>
      </c>
      <c r="AH54" s="382" t="s">
        <v>333</v>
      </c>
      <c r="AI54" s="382" t="s">
        <v>333</v>
      </c>
      <c r="AJ54" s="382" t="s">
        <v>333</v>
      </c>
      <c r="AK54" s="382" t="s">
        <v>333</v>
      </c>
      <c r="AL54" s="382" t="s">
        <v>333</v>
      </c>
      <c r="AM54" s="382" t="s">
        <v>333</v>
      </c>
      <c r="AN54" s="382" t="s">
        <v>333</v>
      </c>
      <c r="AO54" s="382" t="s">
        <v>333</v>
      </c>
      <c r="AP54" s="382" t="s">
        <v>333</v>
      </c>
      <c r="AQ54" s="382" t="s">
        <v>333</v>
      </c>
      <c r="AR54" s="382" t="s">
        <v>333</v>
      </c>
      <c r="AS54" s="382" t="s">
        <v>333</v>
      </c>
      <c r="AT54" s="382" t="s">
        <v>333</v>
      </c>
      <c r="AU54" s="382" t="s">
        <v>333</v>
      </c>
      <c r="AV54" s="382" t="s">
        <v>333</v>
      </c>
      <c r="AW54" s="382" t="s">
        <v>333</v>
      </c>
      <c r="AX54" s="382" t="s">
        <v>333</v>
      </c>
      <c r="AY54" s="382" t="s">
        <v>333</v>
      </c>
      <c r="AZ54" s="382" t="s">
        <v>333</v>
      </c>
      <c r="BA54" s="382" t="s">
        <v>333</v>
      </c>
      <c r="BB54" s="382" t="s">
        <v>333</v>
      </c>
      <c r="BC54" s="382" t="s">
        <v>333</v>
      </c>
      <c r="BD54" s="382" t="s">
        <v>333</v>
      </c>
      <c r="BE54" s="382" t="s">
        <v>333</v>
      </c>
      <c r="BF54" s="382" t="s">
        <v>333</v>
      </c>
      <c r="BG54" s="382" t="s">
        <v>333</v>
      </c>
      <c r="BH54" s="382" t="s">
        <v>333</v>
      </c>
      <c r="BI54" s="382" t="s">
        <v>333</v>
      </c>
      <c r="BJ54" s="382" t="s">
        <v>333</v>
      </c>
      <c r="BK54" s="382" t="s">
        <v>333</v>
      </c>
      <c r="BL54" s="382" t="s">
        <v>333</v>
      </c>
      <c r="BM54" s="382" t="s">
        <v>333</v>
      </c>
      <c r="BN54" s="382" t="s">
        <v>333</v>
      </c>
      <c r="BO54" s="382" t="s">
        <v>333</v>
      </c>
    </row>
    <row r="55" spans="1:67" x14ac:dyDescent="0.25">
      <c r="A55" s="275" t="s">
        <v>23</v>
      </c>
      <c r="B55" s="263"/>
      <c r="C55" s="59"/>
      <c r="D55" s="59"/>
      <c r="E55" s="59"/>
      <c r="F55" s="61"/>
      <c r="G55" s="62"/>
      <c r="H55" s="64"/>
      <c r="I55" s="55"/>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row>
    <row r="56" spans="1:67" x14ac:dyDescent="0.25">
      <c r="A56" s="275" t="s">
        <v>24</v>
      </c>
      <c r="B56" s="261" t="s">
        <v>77</v>
      </c>
      <c r="C56" s="63"/>
      <c r="D56" s="59"/>
      <c r="E56" s="59"/>
      <c r="F56" s="61"/>
      <c r="G56" s="62"/>
      <c r="H56" s="64"/>
      <c r="I56" s="55"/>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row>
    <row r="57" spans="1:67" x14ac:dyDescent="0.25">
      <c r="A57" s="275" t="s">
        <v>25</v>
      </c>
      <c r="B57" s="261"/>
      <c r="C57" s="63"/>
      <c r="D57" s="59"/>
      <c r="E57" s="59"/>
      <c r="F57" s="61"/>
      <c r="G57" s="62"/>
      <c r="H57" s="64"/>
      <c r="I57" s="55"/>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row>
    <row r="58" spans="1:67" x14ac:dyDescent="0.25">
      <c r="A58" s="275" t="s">
        <v>26</v>
      </c>
      <c r="B58" s="261" t="s">
        <v>77</v>
      </c>
      <c r="C58" s="56"/>
      <c r="D58" s="56"/>
      <c r="E58" s="56"/>
      <c r="F58" s="57"/>
      <c r="G58" s="57"/>
      <c r="H58" s="56"/>
      <c r="I58" s="55"/>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row>
    <row r="59" spans="1:67" x14ac:dyDescent="0.25">
      <c r="A59" s="275" t="s">
        <v>27</v>
      </c>
      <c r="B59" s="261" t="s">
        <v>77</v>
      </c>
      <c r="C59" s="56"/>
      <c r="D59" s="56"/>
      <c r="E59" s="56"/>
      <c r="F59" s="57"/>
      <c r="G59" s="57"/>
      <c r="H59" s="56"/>
      <c r="I59" s="55"/>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row>
    <row r="60" spans="1:67" ht="13" x14ac:dyDescent="0.25">
      <c r="A60" s="275" t="s">
        <v>28</v>
      </c>
      <c r="B60" s="262">
        <v>0.15</v>
      </c>
      <c r="C60" s="51" t="s">
        <v>106</v>
      </c>
      <c r="D60" s="16"/>
      <c r="E60" s="1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7" ht="13" x14ac:dyDescent="0.25">
      <c r="A61" s="276"/>
      <c r="B61" s="262">
        <f>SUM(B55:B60)</f>
        <v>0.15</v>
      </c>
      <c r="C61" s="18" t="s">
        <v>0</v>
      </c>
      <c r="D61" s="280" t="s">
        <v>251</v>
      </c>
      <c r="E61" s="280"/>
      <c r="F61" s="280"/>
      <c r="G61" s="2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row>
    <row r="62" spans="1:67" x14ac:dyDescent="0.25">
      <c r="A62" s="26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7" ht="13" x14ac:dyDescent="0.25">
      <c r="A63" s="48"/>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row>
    <row r="64" spans="1:67" ht="31.25" customHeight="1" x14ac:dyDescent="0.25">
      <c r="A64" s="274" t="s">
        <v>235</v>
      </c>
      <c r="B64" s="508" t="s">
        <v>329</v>
      </c>
      <c r="C64" s="509"/>
      <c r="D64" s="509"/>
      <c r="E64" s="509"/>
      <c r="F64" s="509"/>
      <c r="G64" s="509"/>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4"/>
    </row>
    <row r="65" spans="1:74" ht="82.5" customHeight="1" x14ac:dyDescent="0.25">
      <c r="A65" s="93" t="s">
        <v>105</v>
      </c>
      <c r="B65" s="92" t="s">
        <v>110</v>
      </c>
      <c r="C65" s="93" t="s">
        <v>107</v>
      </c>
      <c r="D65" s="93" t="s">
        <v>343</v>
      </c>
      <c r="E65" s="92" t="s">
        <v>108</v>
      </c>
      <c r="F65" s="92" t="s">
        <v>116</v>
      </c>
      <c r="G65" s="93" t="s">
        <v>115</v>
      </c>
      <c r="H65" s="94" t="s">
        <v>109</v>
      </c>
      <c r="I65" s="382" t="s">
        <v>333</v>
      </c>
      <c r="J65" s="382" t="s">
        <v>333</v>
      </c>
      <c r="K65" s="382" t="s">
        <v>333</v>
      </c>
      <c r="L65" s="382" t="s">
        <v>333</v>
      </c>
      <c r="M65" s="382" t="s">
        <v>333</v>
      </c>
      <c r="N65" s="382" t="s">
        <v>333</v>
      </c>
      <c r="O65" s="382" t="s">
        <v>333</v>
      </c>
      <c r="P65" s="382" t="s">
        <v>333</v>
      </c>
      <c r="Q65" s="382" t="s">
        <v>333</v>
      </c>
      <c r="R65" s="382" t="s">
        <v>333</v>
      </c>
      <c r="S65" s="382" t="s">
        <v>333</v>
      </c>
      <c r="T65" s="382" t="s">
        <v>333</v>
      </c>
      <c r="U65" s="382" t="s">
        <v>333</v>
      </c>
      <c r="V65" s="382" t="s">
        <v>333</v>
      </c>
      <c r="W65" s="382" t="s">
        <v>333</v>
      </c>
      <c r="X65" s="382" t="s">
        <v>333</v>
      </c>
      <c r="Y65" s="382" t="s">
        <v>333</v>
      </c>
      <c r="Z65" s="382" t="s">
        <v>333</v>
      </c>
      <c r="AA65" s="382" t="s">
        <v>333</v>
      </c>
      <c r="AB65" s="382" t="s">
        <v>333</v>
      </c>
      <c r="AC65" s="382" t="s">
        <v>333</v>
      </c>
      <c r="AD65" s="382" t="s">
        <v>333</v>
      </c>
      <c r="AE65" s="382" t="s">
        <v>333</v>
      </c>
      <c r="AF65" s="382" t="s">
        <v>333</v>
      </c>
      <c r="AG65" s="382" t="s">
        <v>333</v>
      </c>
      <c r="AH65" s="382" t="s">
        <v>333</v>
      </c>
      <c r="AI65" s="382" t="s">
        <v>333</v>
      </c>
      <c r="AJ65" s="382" t="s">
        <v>333</v>
      </c>
      <c r="AK65" s="382" t="s">
        <v>333</v>
      </c>
      <c r="AL65" s="382" t="s">
        <v>333</v>
      </c>
      <c r="AM65" s="382" t="s">
        <v>333</v>
      </c>
      <c r="AN65" s="382" t="s">
        <v>333</v>
      </c>
      <c r="AO65" s="382" t="s">
        <v>333</v>
      </c>
      <c r="AP65" s="382" t="s">
        <v>333</v>
      </c>
      <c r="AQ65" s="382" t="s">
        <v>333</v>
      </c>
      <c r="AR65" s="382" t="s">
        <v>333</v>
      </c>
      <c r="AS65" s="382" t="s">
        <v>333</v>
      </c>
      <c r="AT65" s="382" t="s">
        <v>333</v>
      </c>
      <c r="AU65" s="382" t="s">
        <v>333</v>
      </c>
      <c r="AV65" s="382" t="s">
        <v>333</v>
      </c>
      <c r="AW65" s="382" t="s">
        <v>333</v>
      </c>
      <c r="AX65" s="382" t="s">
        <v>333</v>
      </c>
      <c r="AY65" s="382" t="s">
        <v>333</v>
      </c>
      <c r="AZ65" s="382" t="s">
        <v>333</v>
      </c>
      <c r="BA65" s="382" t="s">
        <v>333</v>
      </c>
      <c r="BB65" s="382" t="s">
        <v>333</v>
      </c>
      <c r="BC65" s="382" t="s">
        <v>333</v>
      </c>
      <c r="BD65" s="382" t="s">
        <v>333</v>
      </c>
      <c r="BE65" s="382" t="s">
        <v>333</v>
      </c>
      <c r="BF65" s="382" t="s">
        <v>333</v>
      </c>
      <c r="BG65" s="382" t="s">
        <v>333</v>
      </c>
      <c r="BH65" s="382" t="s">
        <v>333</v>
      </c>
      <c r="BI65" s="382" t="s">
        <v>333</v>
      </c>
      <c r="BJ65" s="382" t="s">
        <v>333</v>
      </c>
      <c r="BK65" s="382" t="s">
        <v>333</v>
      </c>
      <c r="BL65" s="382" t="s">
        <v>333</v>
      </c>
      <c r="BM65" s="382" t="s">
        <v>333</v>
      </c>
      <c r="BN65" s="382" t="s">
        <v>333</v>
      </c>
      <c r="BO65" s="382" t="s">
        <v>333</v>
      </c>
    </row>
    <row r="66" spans="1:74" x14ac:dyDescent="0.25">
      <c r="A66" s="275" t="s">
        <v>29</v>
      </c>
      <c r="B66" s="263"/>
      <c r="C66" s="59"/>
      <c r="D66" s="59"/>
      <c r="E66" s="60"/>
      <c r="F66" s="61" t="s">
        <v>77</v>
      </c>
      <c r="G66" s="62" t="s">
        <v>77</v>
      </c>
      <c r="H66" s="64" t="s">
        <v>77</v>
      </c>
      <c r="I66" s="55"/>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8"/>
      <c r="BQ66" s="58"/>
      <c r="BR66" s="58"/>
      <c r="BS66" s="58"/>
      <c r="BT66" s="58"/>
      <c r="BU66" s="58"/>
      <c r="BV66" s="58"/>
    </row>
    <row r="67" spans="1:74" x14ac:dyDescent="0.25">
      <c r="A67" s="275" t="s">
        <v>30</v>
      </c>
      <c r="B67" s="261" t="s">
        <v>77</v>
      </c>
      <c r="C67" s="56"/>
      <c r="D67" s="56"/>
      <c r="E67" s="56"/>
      <c r="F67" s="57"/>
      <c r="G67" s="57"/>
      <c r="H67" s="56"/>
      <c r="I67" s="55"/>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8"/>
      <c r="BQ67" s="58"/>
      <c r="BR67" s="58"/>
      <c r="BS67" s="58"/>
      <c r="BT67" s="58"/>
      <c r="BU67" s="58"/>
      <c r="BV67" s="58"/>
    </row>
    <row r="68" spans="1:74" x14ac:dyDescent="0.25">
      <c r="A68" s="275" t="s">
        <v>31</v>
      </c>
      <c r="B68" s="261"/>
      <c r="C68" s="56"/>
      <c r="D68" s="56"/>
      <c r="E68" s="56"/>
      <c r="F68" s="57"/>
      <c r="G68" s="57"/>
      <c r="H68" s="56"/>
      <c r="I68" s="55"/>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8"/>
      <c r="BQ68" s="58"/>
      <c r="BR68" s="58"/>
      <c r="BS68" s="58"/>
      <c r="BT68" s="58"/>
      <c r="BU68" s="58"/>
      <c r="BV68" s="58"/>
    </row>
    <row r="69" spans="1:74" x14ac:dyDescent="0.25">
      <c r="A69" s="275" t="s">
        <v>32</v>
      </c>
      <c r="B69" s="261" t="s">
        <v>77</v>
      </c>
      <c r="C69" s="56"/>
      <c r="D69" s="56"/>
      <c r="E69" s="56"/>
      <c r="F69" s="57"/>
      <c r="G69" s="57"/>
      <c r="H69" s="56"/>
      <c r="I69" s="55"/>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8"/>
      <c r="BQ69" s="58"/>
      <c r="BR69" s="58"/>
      <c r="BS69" s="58"/>
      <c r="BT69" s="58"/>
      <c r="BU69" s="58"/>
      <c r="BV69" s="58"/>
    </row>
    <row r="70" spans="1:74" x14ac:dyDescent="0.25">
      <c r="A70" s="275" t="s">
        <v>33</v>
      </c>
      <c r="B70" s="261" t="s">
        <v>77</v>
      </c>
      <c r="C70" s="56"/>
      <c r="D70" s="56"/>
      <c r="E70" s="56"/>
      <c r="F70" s="57"/>
      <c r="G70" s="57"/>
      <c r="H70" s="56"/>
      <c r="I70" s="55"/>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8"/>
      <c r="BQ70" s="58"/>
      <c r="BR70" s="58"/>
      <c r="BS70" s="58"/>
      <c r="BT70" s="58"/>
      <c r="BU70" s="58"/>
      <c r="BV70" s="58"/>
    </row>
    <row r="71" spans="1:74" ht="13" x14ac:dyDescent="0.25">
      <c r="A71" s="275" t="s">
        <v>34</v>
      </c>
      <c r="B71" s="262">
        <v>0.15</v>
      </c>
      <c r="C71" s="51" t="s">
        <v>106</v>
      </c>
      <c r="D71" s="16"/>
      <c r="E71" s="17"/>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row>
    <row r="72" spans="1:74" ht="13" x14ac:dyDescent="0.25">
      <c r="A72" s="276"/>
      <c r="B72" s="262">
        <f>SUM(B66:B71)</f>
        <v>0.15</v>
      </c>
      <c r="C72" s="18" t="s">
        <v>0</v>
      </c>
      <c r="D72" s="280" t="s">
        <v>251</v>
      </c>
      <c r="E72" s="280"/>
      <c r="F72" s="280"/>
      <c r="G72" s="280"/>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row>
    <row r="73" spans="1:74" x14ac:dyDescent="0.25">
      <c r="A73" s="26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row>
    <row r="74" spans="1:74" ht="13" x14ac:dyDescent="0.25">
      <c r="A74" s="48"/>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row>
    <row r="75" spans="1:74" ht="36.65" customHeight="1" x14ac:dyDescent="0.25">
      <c r="A75" s="274" t="s">
        <v>236</v>
      </c>
      <c r="B75" s="508" t="s">
        <v>98</v>
      </c>
      <c r="C75" s="509"/>
      <c r="D75" s="509"/>
      <c r="E75" s="509"/>
      <c r="F75" s="509"/>
      <c r="G75" s="509"/>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4"/>
    </row>
    <row r="76" spans="1:74" ht="87" customHeight="1" x14ac:dyDescent="0.25">
      <c r="A76" s="93" t="s">
        <v>105</v>
      </c>
      <c r="B76" s="92" t="s">
        <v>110</v>
      </c>
      <c r="C76" s="93" t="s">
        <v>107</v>
      </c>
      <c r="D76" s="93" t="s">
        <v>343</v>
      </c>
      <c r="E76" s="92" t="s">
        <v>108</v>
      </c>
      <c r="F76" s="92" t="s">
        <v>116</v>
      </c>
      <c r="G76" s="93" t="s">
        <v>115</v>
      </c>
      <c r="H76" s="94" t="s">
        <v>109</v>
      </c>
      <c r="I76" s="382" t="s">
        <v>333</v>
      </c>
      <c r="J76" s="382" t="s">
        <v>333</v>
      </c>
      <c r="K76" s="382" t="s">
        <v>333</v>
      </c>
      <c r="L76" s="382" t="s">
        <v>333</v>
      </c>
      <c r="M76" s="382" t="s">
        <v>333</v>
      </c>
      <c r="N76" s="382" t="s">
        <v>333</v>
      </c>
      <c r="O76" s="382" t="s">
        <v>333</v>
      </c>
      <c r="P76" s="382" t="s">
        <v>333</v>
      </c>
      <c r="Q76" s="382" t="s">
        <v>333</v>
      </c>
      <c r="R76" s="382" t="s">
        <v>333</v>
      </c>
      <c r="S76" s="382" t="s">
        <v>333</v>
      </c>
      <c r="T76" s="382" t="s">
        <v>333</v>
      </c>
      <c r="U76" s="382" t="s">
        <v>333</v>
      </c>
      <c r="V76" s="382" t="s">
        <v>333</v>
      </c>
      <c r="W76" s="382" t="s">
        <v>333</v>
      </c>
      <c r="X76" s="382" t="s">
        <v>333</v>
      </c>
      <c r="Y76" s="382" t="s">
        <v>333</v>
      </c>
      <c r="Z76" s="382" t="s">
        <v>333</v>
      </c>
      <c r="AA76" s="382" t="s">
        <v>333</v>
      </c>
      <c r="AB76" s="382" t="s">
        <v>333</v>
      </c>
      <c r="AC76" s="382" t="s">
        <v>333</v>
      </c>
      <c r="AD76" s="382" t="s">
        <v>333</v>
      </c>
      <c r="AE76" s="382" t="s">
        <v>333</v>
      </c>
      <c r="AF76" s="382" t="s">
        <v>333</v>
      </c>
      <c r="AG76" s="382" t="s">
        <v>333</v>
      </c>
      <c r="AH76" s="382" t="s">
        <v>333</v>
      </c>
      <c r="AI76" s="382" t="s">
        <v>333</v>
      </c>
      <c r="AJ76" s="382" t="s">
        <v>333</v>
      </c>
      <c r="AK76" s="382" t="s">
        <v>333</v>
      </c>
      <c r="AL76" s="382" t="s">
        <v>333</v>
      </c>
      <c r="AM76" s="382" t="s">
        <v>333</v>
      </c>
      <c r="AN76" s="382" t="s">
        <v>333</v>
      </c>
      <c r="AO76" s="382" t="s">
        <v>333</v>
      </c>
      <c r="AP76" s="382" t="s">
        <v>333</v>
      </c>
      <c r="AQ76" s="382" t="s">
        <v>333</v>
      </c>
      <c r="AR76" s="382" t="s">
        <v>333</v>
      </c>
      <c r="AS76" s="382" t="s">
        <v>333</v>
      </c>
      <c r="AT76" s="382" t="s">
        <v>333</v>
      </c>
      <c r="AU76" s="382" t="s">
        <v>333</v>
      </c>
      <c r="AV76" s="382" t="s">
        <v>333</v>
      </c>
      <c r="AW76" s="382" t="s">
        <v>333</v>
      </c>
      <c r="AX76" s="382" t="s">
        <v>333</v>
      </c>
      <c r="AY76" s="382" t="s">
        <v>333</v>
      </c>
      <c r="AZ76" s="382" t="s">
        <v>333</v>
      </c>
      <c r="BA76" s="382" t="s">
        <v>333</v>
      </c>
      <c r="BB76" s="382" t="s">
        <v>333</v>
      </c>
      <c r="BC76" s="382" t="s">
        <v>333</v>
      </c>
      <c r="BD76" s="382" t="s">
        <v>333</v>
      </c>
      <c r="BE76" s="382" t="s">
        <v>333</v>
      </c>
      <c r="BF76" s="382" t="s">
        <v>333</v>
      </c>
      <c r="BG76" s="382" t="s">
        <v>333</v>
      </c>
      <c r="BH76" s="382" t="s">
        <v>333</v>
      </c>
      <c r="BI76" s="382" t="s">
        <v>333</v>
      </c>
      <c r="BJ76" s="382" t="s">
        <v>333</v>
      </c>
      <c r="BK76" s="382" t="s">
        <v>333</v>
      </c>
      <c r="BL76" s="382" t="s">
        <v>333</v>
      </c>
      <c r="BM76" s="382" t="s">
        <v>333</v>
      </c>
      <c r="BN76" s="382" t="s">
        <v>333</v>
      </c>
      <c r="BO76" s="382" t="s">
        <v>333</v>
      </c>
    </row>
    <row r="77" spans="1:74" x14ac:dyDescent="0.25">
      <c r="A77" s="275" t="s">
        <v>35</v>
      </c>
      <c r="B77" s="263" t="s">
        <v>77</v>
      </c>
      <c r="C77" s="52"/>
      <c r="D77" s="52"/>
      <c r="E77" s="53"/>
      <c r="F77" s="54"/>
      <c r="G77" s="54"/>
      <c r="H77" s="53"/>
      <c r="I77" s="55"/>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8"/>
      <c r="BQ77" s="58"/>
      <c r="BR77" s="58"/>
      <c r="BS77" s="58"/>
      <c r="BT77" s="58"/>
      <c r="BU77" s="58"/>
    </row>
    <row r="78" spans="1:74" x14ac:dyDescent="0.25">
      <c r="A78" s="275" t="s">
        <v>36</v>
      </c>
      <c r="B78" s="261" t="s">
        <v>77</v>
      </c>
      <c r="C78" s="56"/>
      <c r="D78" s="56"/>
      <c r="E78" s="56"/>
      <c r="F78" s="57"/>
      <c r="G78" s="57"/>
      <c r="H78" s="56"/>
      <c r="I78" s="55"/>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8"/>
      <c r="BQ78" s="58"/>
      <c r="BR78" s="58"/>
      <c r="BS78" s="58"/>
      <c r="BT78" s="58"/>
      <c r="BU78" s="58"/>
    </row>
    <row r="79" spans="1:74" x14ac:dyDescent="0.25">
      <c r="A79" s="275" t="s">
        <v>37</v>
      </c>
      <c r="B79" s="261"/>
      <c r="C79" s="56"/>
      <c r="D79" s="56"/>
      <c r="E79" s="56"/>
      <c r="F79" s="57"/>
      <c r="G79" s="57"/>
      <c r="H79" s="56"/>
      <c r="I79" s="55"/>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8"/>
      <c r="BQ79" s="58"/>
      <c r="BR79" s="58"/>
      <c r="BS79" s="58"/>
      <c r="BT79" s="58"/>
      <c r="BU79" s="58"/>
    </row>
    <row r="80" spans="1:74" x14ac:dyDescent="0.25">
      <c r="A80" s="275" t="s">
        <v>38</v>
      </c>
      <c r="B80" s="261" t="s">
        <v>77</v>
      </c>
      <c r="C80" s="56"/>
      <c r="D80" s="56"/>
      <c r="E80" s="56"/>
      <c r="F80" s="57"/>
      <c r="G80" s="57"/>
      <c r="H80" s="56"/>
      <c r="I80" s="55"/>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8"/>
      <c r="BQ80" s="58"/>
      <c r="BR80" s="58"/>
      <c r="BS80" s="58"/>
      <c r="BT80" s="58"/>
      <c r="BU80" s="58"/>
    </row>
    <row r="81" spans="1:75" x14ac:dyDescent="0.25">
      <c r="A81" s="275" t="s">
        <v>39</v>
      </c>
      <c r="B81" s="261" t="s">
        <v>77</v>
      </c>
      <c r="C81" s="56"/>
      <c r="D81" s="56"/>
      <c r="E81" s="56"/>
      <c r="F81" s="57"/>
      <c r="G81" s="57"/>
      <c r="H81" s="56"/>
      <c r="I81" s="55"/>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8"/>
      <c r="BQ81" s="58"/>
      <c r="BR81" s="58"/>
      <c r="BS81" s="58"/>
      <c r="BT81" s="58"/>
      <c r="BU81" s="58"/>
    </row>
    <row r="82" spans="1:75" ht="13" x14ac:dyDescent="0.25">
      <c r="A82" s="275" t="s">
        <v>40</v>
      </c>
      <c r="B82" s="262">
        <v>0.15</v>
      </c>
      <c r="C82" s="51" t="s">
        <v>106</v>
      </c>
      <c r="D82" s="16"/>
      <c r="E82" s="17"/>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row>
    <row r="83" spans="1:75" ht="13" x14ac:dyDescent="0.25">
      <c r="A83" s="276"/>
      <c r="B83" s="262">
        <f>SUM(B77:B82)</f>
        <v>0.15</v>
      </c>
      <c r="C83" s="18" t="s">
        <v>0</v>
      </c>
      <c r="D83" s="280" t="s">
        <v>251</v>
      </c>
      <c r="E83" s="280"/>
      <c r="F83" s="280"/>
      <c r="G83" s="280"/>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row>
    <row r="84" spans="1:75" x14ac:dyDescent="0.25">
      <c r="A84" s="26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row>
    <row r="85" spans="1:75" ht="13" x14ac:dyDescent="0.25">
      <c r="A85" s="48"/>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row>
    <row r="86" spans="1:75" ht="37.25" customHeight="1" x14ac:dyDescent="0.25">
      <c r="A86" s="274" t="s">
        <v>237</v>
      </c>
      <c r="B86" s="508" t="s">
        <v>99</v>
      </c>
      <c r="C86" s="509"/>
      <c r="D86" s="509"/>
      <c r="E86" s="509"/>
      <c r="F86" s="509"/>
      <c r="G86" s="509"/>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4"/>
    </row>
    <row r="87" spans="1:75" ht="81.75" customHeight="1" x14ac:dyDescent="0.25">
      <c r="A87" s="93" t="s">
        <v>105</v>
      </c>
      <c r="B87" s="92" t="s">
        <v>110</v>
      </c>
      <c r="C87" s="93" t="s">
        <v>107</v>
      </c>
      <c r="D87" s="93" t="s">
        <v>343</v>
      </c>
      <c r="E87" s="92" t="s">
        <v>108</v>
      </c>
      <c r="F87" s="92" t="s">
        <v>116</v>
      </c>
      <c r="G87" s="93" t="s">
        <v>115</v>
      </c>
      <c r="H87" s="94" t="s">
        <v>109</v>
      </c>
      <c r="I87" s="382" t="s">
        <v>333</v>
      </c>
      <c r="J87" s="382" t="s">
        <v>333</v>
      </c>
      <c r="K87" s="382" t="s">
        <v>333</v>
      </c>
      <c r="L87" s="382" t="s">
        <v>333</v>
      </c>
      <c r="M87" s="382" t="s">
        <v>333</v>
      </c>
      <c r="N87" s="382" t="s">
        <v>333</v>
      </c>
      <c r="O87" s="382" t="s">
        <v>333</v>
      </c>
      <c r="P87" s="382" t="s">
        <v>333</v>
      </c>
      <c r="Q87" s="382" t="s">
        <v>333</v>
      </c>
      <c r="R87" s="382" t="s">
        <v>333</v>
      </c>
      <c r="S87" s="382" t="s">
        <v>333</v>
      </c>
      <c r="T87" s="382" t="s">
        <v>333</v>
      </c>
      <c r="U87" s="382" t="s">
        <v>333</v>
      </c>
      <c r="V87" s="382" t="s">
        <v>333</v>
      </c>
      <c r="W87" s="382" t="s">
        <v>333</v>
      </c>
      <c r="X87" s="382" t="s">
        <v>333</v>
      </c>
      <c r="Y87" s="382" t="s">
        <v>333</v>
      </c>
      <c r="Z87" s="382" t="s">
        <v>333</v>
      </c>
      <c r="AA87" s="382" t="s">
        <v>333</v>
      </c>
      <c r="AB87" s="382" t="s">
        <v>333</v>
      </c>
      <c r="AC87" s="382" t="s">
        <v>333</v>
      </c>
      <c r="AD87" s="382" t="s">
        <v>333</v>
      </c>
      <c r="AE87" s="382" t="s">
        <v>333</v>
      </c>
      <c r="AF87" s="382" t="s">
        <v>333</v>
      </c>
      <c r="AG87" s="382" t="s">
        <v>333</v>
      </c>
      <c r="AH87" s="382" t="s">
        <v>333</v>
      </c>
      <c r="AI87" s="382" t="s">
        <v>333</v>
      </c>
      <c r="AJ87" s="382" t="s">
        <v>333</v>
      </c>
      <c r="AK87" s="382" t="s">
        <v>333</v>
      </c>
      <c r="AL87" s="382" t="s">
        <v>333</v>
      </c>
      <c r="AM87" s="382" t="s">
        <v>333</v>
      </c>
      <c r="AN87" s="382" t="s">
        <v>333</v>
      </c>
      <c r="AO87" s="382" t="s">
        <v>333</v>
      </c>
      <c r="AP87" s="382" t="s">
        <v>333</v>
      </c>
      <c r="AQ87" s="382" t="s">
        <v>333</v>
      </c>
      <c r="AR87" s="382" t="s">
        <v>333</v>
      </c>
      <c r="AS87" s="382" t="s">
        <v>333</v>
      </c>
      <c r="AT87" s="382" t="s">
        <v>333</v>
      </c>
      <c r="AU87" s="382" t="s">
        <v>333</v>
      </c>
      <c r="AV87" s="382" t="s">
        <v>333</v>
      </c>
      <c r="AW87" s="382" t="s">
        <v>333</v>
      </c>
      <c r="AX87" s="382" t="s">
        <v>333</v>
      </c>
      <c r="AY87" s="382" t="s">
        <v>333</v>
      </c>
      <c r="AZ87" s="382" t="s">
        <v>333</v>
      </c>
      <c r="BA87" s="382" t="s">
        <v>333</v>
      </c>
      <c r="BB87" s="382" t="s">
        <v>333</v>
      </c>
      <c r="BC87" s="382" t="s">
        <v>333</v>
      </c>
      <c r="BD87" s="382" t="s">
        <v>333</v>
      </c>
      <c r="BE87" s="382" t="s">
        <v>333</v>
      </c>
      <c r="BF87" s="382" t="s">
        <v>333</v>
      </c>
      <c r="BG87" s="382" t="s">
        <v>333</v>
      </c>
      <c r="BH87" s="382" t="s">
        <v>333</v>
      </c>
      <c r="BI87" s="382" t="s">
        <v>333</v>
      </c>
      <c r="BJ87" s="382" t="s">
        <v>333</v>
      </c>
      <c r="BK87" s="382" t="s">
        <v>333</v>
      </c>
      <c r="BL87" s="382" t="s">
        <v>333</v>
      </c>
      <c r="BM87" s="382" t="s">
        <v>333</v>
      </c>
      <c r="BN87" s="382" t="s">
        <v>333</v>
      </c>
      <c r="BO87" s="382" t="s">
        <v>333</v>
      </c>
    </row>
    <row r="88" spans="1:75" x14ac:dyDescent="0.25">
      <c r="A88" s="275" t="s">
        <v>41</v>
      </c>
      <c r="B88" s="263" t="s">
        <v>77</v>
      </c>
      <c r="C88" s="52"/>
      <c r="D88" s="52"/>
      <c r="E88" s="53"/>
      <c r="F88" s="54"/>
      <c r="G88" s="54"/>
      <c r="H88" s="53"/>
      <c r="I88" s="55"/>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8"/>
      <c r="BQ88" s="58"/>
      <c r="BR88" s="58"/>
      <c r="BS88" s="58"/>
      <c r="BT88" s="58"/>
      <c r="BU88" s="58"/>
      <c r="BV88" s="58"/>
      <c r="BW88" s="58"/>
    </row>
    <row r="89" spans="1:75" x14ac:dyDescent="0.25">
      <c r="A89" s="275" t="s">
        <v>42</v>
      </c>
      <c r="B89" s="261" t="s">
        <v>77</v>
      </c>
      <c r="C89" s="56"/>
      <c r="D89" s="56"/>
      <c r="E89" s="56"/>
      <c r="F89" s="57"/>
      <c r="G89" s="57"/>
      <c r="H89" s="56"/>
      <c r="I89" s="55"/>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8"/>
      <c r="BQ89" s="58"/>
      <c r="BR89" s="58"/>
      <c r="BS89" s="58"/>
      <c r="BT89" s="58"/>
      <c r="BU89" s="58"/>
      <c r="BV89" s="58"/>
      <c r="BW89" s="58"/>
    </row>
    <row r="90" spans="1:75" x14ac:dyDescent="0.25">
      <c r="A90" s="275" t="s">
        <v>43</v>
      </c>
      <c r="B90" s="261"/>
      <c r="C90" s="56"/>
      <c r="D90" s="56"/>
      <c r="E90" s="56"/>
      <c r="F90" s="57"/>
      <c r="G90" s="57"/>
      <c r="H90" s="56"/>
      <c r="I90" s="55"/>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8"/>
      <c r="BQ90" s="58"/>
      <c r="BR90" s="58"/>
      <c r="BS90" s="58"/>
      <c r="BT90" s="58"/>
      <c r="BU90" s="58"/>
      <c r="BV90" s="58"/>
      <c r="BW90" s="58"/>
    </row>
    <row r="91" spans="1:75" x14ac:dyDescent="0.25">
      <c r="A91" s="275" t="s">
        <v>44</v>
      </c>
      <c r="B91" s="261" t="s">
        <v>77</v>
      </c>
      <c r="C91" s="56"/>
      <c r="D91" s="56"/>
      <c r="E91" s="56"/>
      <c r="F91" s="57"/>
      <c r="G91" s="57"/>
      <c r="H91" s="56"/>
      <c r="I91" s="55"/>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8"/>
      <c r="BQ91" s="58"/>
      <c r="BR91" s="58"/>
      <c r="BS91" s="58"/>
      <c r="BT91" s="58"/>
      <c r="BU91" s="58"/>
      <c r="BV91" s="58"/>
      <c r="BW91" s="58"/>
    </row>
    <row r="92" spans="1:75" x14ac:dyDescent="0.25">
      <c r="A92" s="275" t="s">
        <v>45</v>
      </c>
      <c r="B92" s="261" t="s">
        <v>77</v>
      </c>
      <c r="C92" s="56"/>
      <c r="D92" s="56"/>
      <c r="E92" s="56"/>
      <c r="F92" s="57"/>
      <c r="G92" s="57"/>
      <c r="H92" s="56"/>
      <c r="I92" s="55"/>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8"/>
      <c r="BQ92" s="58"/>
      <c r="BR92" s="58"/>
      <c r="BS92" s="58"/>
      <c r="BT92" s="58"/>
      <c r="BU92" s="58"/>
      <c r="BV92" s="58"/>
      <c r="BW92" s="58"/>
    </row>
    <row r="93" spans="1:75" ht="13" x14ac:dyDescent="0.25">
      <c r="A93" s="275" t="s">
        <v>46</v>
      </c>
      <c r="B93" s="262">
        <v>0.15</v>
      </c>
      <c r="C93" s="51" t="s">
        <v>106</v>
      </c>
      <c r="D93" s="16"/>
      <c r="E93" s="17"/>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row>
    <row r="94" spans="1:75" ht="13" x14ac:dyDescent="0.25">
      <c r="A94" s="276"/>
      <c r="B94" s="262">
        <f>SUM(B88:B93)</f>
        <v>0.15</v>
      </c>
      <c r="C94" s="18" t="s">
        <v>0</v>
      </c>
      <c r="D94" s="280" t="s">
        <v>251</v>
      </c>
      <c r="E94" s="280"/>
      <c r="F94" s="280"/>
      <c r="G94" s="280"/>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row>
    <row r="95" spans="1:75" x14ac:dyDescent="0.25">
      <c r="A95" s="26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row>
    <row r="96" spans="1:75" ht="13" x14ac:dyDescent="0.25">
      <c r="A96" s="48"/>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row>
    <row r="97" spans="1:74" ht="41.5" customHeight="1" x14ac:dyDescent="0.25">
      <c r="A97" s="274" t="s">
        <v>238</v>
      </c>
      <c r="B97" s="508" t="s">
        <v>100</v>
      </c>
      <c r="C97" s="509"/>
      <c r="D97" s="509"/>
      <c r="E97" s="509"/>
      <c r="F97" s="509"/>
      <c r="G97" s="509"/>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4"/>
    </row>
    <row r="98" spans="1:74" ht="83.25" customHeight="1" x14ac:dyDescent="0.25">
      <c r="A98" s="93" t="s">
        <v>105</v>
      </c>
      <c r="B98" s="92" t="s">
        <v>110</v>
      </c>
      <c r="C98" s="93" t="s">
        <v>107</v>
      </c>
      <c r="D98" s="93" t="s">
        <v>343</v>
      </c>
      <c r="E98" s="92" t="s">
        <v>108</v>
      </c>
      <c r="F98" s="92" t="s">
        <v>116</v>
      </c>
      <c r="G98" s="93" t="s">
        <v>115</v>
      </c>
      <c r="H98" s="94" t="s">
        <v>109</v>
      </c>
      <c r="I98" s="382" t="s">
        <v>333</v>
      </c>
      <c r="J98" s="382" t="s">
        <v>333</v>
      </c>
      <c r="K98" s="382" t="s">
        <v>333</v>
      </c>
      <c r="L98" s="382" t="s">
        <v>333</v>
      </c>
      <c r="M98" s="382" t="s">
        <v>333</v>
      </c>
      <c r="N98" s="382" t="s">
        <v>333</v>
      </c>
      <c r="O98" s="382" t="s">
        <v>333</v>
      </c>
      <c r="P98" s="382" t="s">
        <v>333</v>
      </c>
      <c r="Q98" s="382" t="s">
        <v>333</v>
      </c>
      <c r="R98" s="382" t="s">
        <v>333</v>
      </c>
      <c r="S98" s="382" t="s">
        <v>333</v>
      </c>
      <c r="T98" s="382" t="s">
        <v>333</v>
      </c>
      <c r="U98" s="382" t="s">
        <v>333</v>
      </c>
      <c r="V98" s="382" t="s">
        <v>333</v>
      </c>
      <c r="W98" s="382" t="s">
        <v>333</v>
      </c>
      <c r="X98" s="382" t="s">
        <v>333</v>
      </c>
      <c r="Y98" s="382" t="s">
        <v>333</v>
      </c>
      <c r="Z98" s="382" t="s">
        <v>333</v>
      </c>
      <c r="AA98" s="382" t="s">
        <v>333</v>
      </c>
      <c r="AB98" s="382" t="s">
        <v>333</v>
      </c>
      <c r="AC98" s="382" t="s">
        <v>333</v>
      </c>
      <c r="AD98" s="382" t="s">
        <v>333</v>
      </c>
      <c r="AE98" s="382" t="s">
        <v>333</v>
      </c>
      <c r="AF98" s="382" t="s">
        <v>333</v>
      </c>
      <c r="AG98" s="382" t="s">
        <v>333</v>
      </c>
      <c r="AH98" s="382" t="s">
        <v>333</v>
      </c>
      <c r="AI98" s="382" t="s">
        <v>333</v>
      </c>
      <c r="AJ98" s="382" t="s">
        <v>333</v>
      </c>
      <c r="AK98" s="382" t="s">
        <v>333</v>
      </c>
      <c r="AL98" s="382" t="s">
        <v>333</v>
      </c>
      <c r="AM98" s="382" t="s">
        <v>333</v>
      </c>
      <c r="AN98" s="382" t="s">
        <v>333</v>
      </c>
      <c r="AO98" s="382" t="s">
        <v>333</v>
      </c>
      <c r="AP98" s="382" t="s">
        <v>333</v>
      </c>
      <c r="AQ98" s="382" t="s">
        <v>333</v>
      </c>
      <c r="AR98" s="382" t="s">
        <v>333</v>
      </c>
      <c r="AS98" s="382" t="s">
        <v>333</v>
      </c>
      <c r="AT98" s="382" t="s">
        <v>333</v>
      </c>
      <c r="AU98" s="382" t="s">
        <v>333</v>
      </c>
      <c r="AV98" s="382" t="s">
        <v>333</v>
      </c>
      <c r="AW98" s="382" t="s">
        <v>333</v>
      </c>
      <c r="AX98" s="382" t="s">
        <v>333</v>
      </c>
      <c r="AY98" s="382" t="s">
        <v>333</v>
      </c>
      <c r="AZ98" s="382" t="s">
        <v>333</v>
      </c>
      <c r="BA98" s="382" t="s">
        <v>333</v>
      </c>
      <c r="BB98" s="382" t="s">
        <v>333</v>
      </c>
      <c r="BC98" s="382" t="s">
        <v>333</v>
      </c>
      <c r="BD98" s="382" t="s">
        <v>333</v>
      </c>
      <c r="BE98" s="382" t="s">
        <v>333</v>
      </c>
      <c r="BF98" s="382" t="s">
        <v>333</v>
      </c>
      <c r="BG98" s="382" t="s">
        <v>333</v>
      </c>
      <c r="BH98" s="382" t="s">
        <v>333</v>
      </c>
      <c r="BI98" s="382" t="s">
        <v>333</v>
      </c>
      <c r="BJ98" s="382" t="s">
        <v>333</v>
      </c>
      <c r="BK98" s="382" t="s">
        <v>333</v>
      </c>
      <c r="BL98" s="382" t="s">
        <v>333</v>
      </c>
      <c r="BM98" s="382" t="s">
        <v>333</v>
      </c>
      <c r="BN98" s="382" t="s">
        <v>333</v>
      </c>
      <c r="BO98" s="382" t="s">
        <v>333</v>
      </c>
    </row>
    <row r="99" spans="1:74" x14ac:dyDescent="0.25">
      <c r="A99" s="275" t="s">
        <v>47</v>
      </c>
      <c r="B99" s="263"/>
      <c r="C99" s="52"/>
      <c r="D99" s="52"/>
      <c r="E99" s="53"/>
      <c r="F99" s="54"/>
      <c r="G99" s="54"/>
      <c r="H99" s="53"/>
      <c r="I99" s="55"/>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8"/>
      <c r="BQ99" s="58"/>
      <c r="BR99" s="58"/>
      <c r="BS99" s="58"/>
      <c r="BT99" s="58"/>
      <c r="BU99" s="58"/>
      <c r="BV99" s="58"/>
    </row>
    <row r="100" spans="1:74" x14ac:dyDescent="0.25">
      <c r="A100" s="275" t="s">
        <v>48</v>
      </c>
      <c r="B100" s="261"/>
      <c r="C100" s="56"/>
      <c r="D100" s="56"/>
      <c r="E100" s="56"/>
      <c r="F100" s="57"/>
      <c r="G100" s="57"/>
      <c r="H100" s="56"/>
      <c r="I100" s="55"/>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8"/>
      <c r="BQ100" s="58"/>
      <c r="BR100" s="58"/>
      <c r="BS100" s="58"/>
      <c r="BT100" s="58"/>
      <c r="BU100" s="58"/>
      <c r="BV100" s="58"/>
    </row>
    <row r="101" spans="1:74" x14ac:dyDescent="0.25">
      <c r="A101" s="275" t="s">
        <v>49</v>
      </c>
      <c r="B101" s="261"/>
      <c r="C101" s="56"/>
      <c r="D101" s="56"/>
      <c r="E101" s="56"/>
      <c r="F101" s="57"/>
      <c r="G101" s="57"/>
      <c r="H101" s="56"/>
      <c r="I101" s="55"/>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8"/>
      <c r="BQ101" s="58"/>
      <c r="BR101" s="58"/>
      <c r="BS101" s="58"/>
      <c r="BT101" s="58"/>
      <c r="BU101" s="58"/>
      <c r="BV101" s="58"/>
    </row>
    <row r="102" spans="1:74" x14ac:dyDescent="0.25">
      <c r="A102" s="275" t="s">
        <v>50</v>
      </c>
      <c r="B102" s="261"/>
      <c r="C102" s="56"/>
      <c r="D102" s="56"/>
      <c r="E102" s="56"/>
      <c r="F102" s="57"/>
      <c r="G102" s="57"/>
      <c r="H102" s="56"/>
      <c r="I102" s="55"/>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8"/>
      <c r="BQ102" s="58"/>
      <c r="BR102" s="58"/>
      <c r="BS102" s="58"/>
      <c r="BT102" s="58"/>
      <c r="BU102" s="58"/>
      <c r="BV102" s="58"/>
    </row>
    <row r="103" spans="1:74" x14ac:dyDescent="0.25">
      <c r="A103" s="275" t="s">
        <v>51</v>
      </c>
      <c r="B103" s="261"/>
      <c r="C103" s="56"/>
      <c r="D103" s="56"/>
      <c r="E103" s="56"/>
      <c r="F103" s="57"/>
      <c r="G103" s="57"/>
      <c r="H103" s="56"/>
      <c r="I103" s="55"/>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8"/>
      <c r="BQ103" s="58"/>
      <c r="BR103" s="58"/>
      <c r="BS103" s="58"/>
      <c r="BT103" s="58"/>
      <c r="BU103" s="58"/>
      <c r="BV103" s="58"/>
    </row>
    <row r="104" spans="1:74" ht="13" x14ac:dyDescent="0.25">
      <c r="A104" s="275" t="s">
        <v>52</v>
      </c>
      <c r="B104" s="262">
        <v>0.15</v>
      </c>
      <c r="C104" s="51" t="s">
        <v>106</v>
      </c>
      <c r="D104" s="16"/>
      <c r="E104" s="17"/>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row>
    <row r="105" spans="1:74" ht="13" x14ac:dyDescent="0.25">
      <c r="A105" s="276"/>
      <c r="B105" s="262">
        <f>SUM(B99:B104)</f>
        <v>0.15</v>
      </c>
      <c r="C105" s="18" t="s">
        <v>0</v>
      </c>
      <c r="D105" s="280" t="s">
        <v>251</v>
      </c>
      <c r="E105" s="280"/>
      <c r="F105" s="280"/>
      <c r="G105" s="280"/>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row>
    <row r="106" spans="1:74" x14ac:dyDescent="0.25">
      <c r="A106" s="26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row>
    <row r="107" spans="1:74" ht="13" x14ac:dyDescent="0.25">
      <c r="A107" s="48"/>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row>
    <row r="108" spans="1:74" ht="40.25" customHeight="1" x14ac:dyDescent="0.25">
      <c r="A108" s="274" t="s">
        <v>239</v>
      </c>
      <c r="B108" s="508" t="s">
        <v>101</v>
      </c>
      <c r="C108" s="509"/>
      <c r="D108" s="509"/>
      <c r="E108" s="509"/>
      <c r="F108" s="509"/>
      <c r="G108" s="509"/>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4"/>
    </row>
    <row r="109" spans="1:74" ht="79.5" customHeight="1" x14ac:dyDescent="0.25">
      <c r="A109" s="93" t="s">
        <v>105</v>
      </c>
      <c r="B109" s="92" t="s">
        <v>110</v>
      </c>
      <c r="C109" s="93" t="s">
        <v>107</v>
      </c>
      <c r="D109" s="93" t="s">
        <v>343</v>
      </c>
      <c r="E109" s="92" t="s">
        <v>108</v>
      </c>
      <c r="F109" s="92" t="s">
        <v>116</v>
      </c>
      <c r="G109" s="93" t="s">
        <v>115</v>
      </c>
      <c r="H109" s="94" t="s">
        <v>109</v>
      </c>
      <c r="I109" s="382" t="s">
        <v>333</v>
      </c>
      <c r="J109" s="382" t="s">
        <v>333</v>
      </c>
      <c r="K109" s="382" t="s">
        <v>333</v>
      </c>
      <c r="L109" s="382" t="s">
        <v>333</v>
      </c>
      <c r="M109" s="382" t="s">
        <v>333</v>
      </c>
      <c r="N109" s="382" t="s">
        <v>333</v>
      </c>
      <c r="O109" s="382" t="s">
        <v>333</v>
      </c>
      <c r="P109" s="382" t="s">
        <v>333</v>
      </c>
      <c r="Q109" s="382" t="s">
        <v>333</v>
      </c>
      <c r="R109" s="382" t="s">
        <v>333</v>
      </c>
      <c r="S109" s="382" t="s">
        <v>333</v>
      </c>
      <c r="T109" s="382" t="s">
        <v>333</v>
      </c>
      <c r="U109" s="382" t="s">
        <v>333</v>
      </c>
      <c r="V109" s="382" t="s">
        <v>333</v>
      </c>
      <c r="W109" s="382" t="s">
        <v>333</v>
      </c>
      <c r="X109" s="382" t="s">
        <v>333</v>
      </c>
      <c r="Y109" s="382" t="s">
        <v>333</v>
      </c>
      <c r="Z109" s="382" t="s">
        <v>333</v>
      </c>
      <c r="AA109" s="382" t="s">
        <v>333</v>
      </c>
      <c r="AB109" s="382" t="s">
        <v>333</v>
      </c>
      <c r="AC109" s="382" t="s">
        <v>333</v>
      </c>
      <c r="AD109" s="382" t="s">
        <v>333</v>
      </c>
      <c r="AE109" s="382" t="s">
        <v>333</v>
      </c>
      <c r="AF109" s="382" t="s">
        <v>333</v>
      </c>
      <c r="AG109" s="382" t="s">
        <v>333</v>
      </c>
      <c r="AH109" s="382" t="s">
        <v>333</v>
      </c>
      <c r="AI109" s="382" t="s">
        <v>333</v>
      </c>
      <c r="AJ109" s="382" t="s">
        <v>333</v>
      </c>
      <c r="AK109" s="382" t="s">
        <v>333</v>
      </c>
      <c r="AL109" s="382" t="s">
        <v>333</v>
      </c>
      <c r="AM109" s="382" t="s">
        <v>333</v>
      </c>
      <c r="AN109" s="382" t="s">
        <v>333</v>
      </c>
      <c r="AO109" s="382" t="s">
        <v>333</v>
      </c>
      <c r="AP109" s="382" t="s">
        <v>333</v>
      </c>
      <c r="AQ109" s="382" t="s">
        <v>333</v>
      </c>
      <c r="AR109" s="382" t="s">
        <v>333</v>
      </c>
      <c r="AS109" s="382" t="s">
        <v>333</v>
      </c>
      <c r="AT109" s="382" t="s">
        <v>333</v>
      </c>
      <c r="AU109" s="382" t="s">
        <v>333</v>
      </c>
      <c r="AV109" s="382" t="s">
        <v>333</v>
      </c>
      <c r="AW109" s="382" t="s">
        <v>333</v>
      </c>
      <c r="AX109" s="382" t="s">
        <v>333</v>
      </c>
      <c r="AY109" s="382" t="s">
        <v>333</v>
      </c>
      <c r="AZ109" s="382" t="s">
        <v>333</v>
      </c>
      <c r="BA109" s="382" t="s">
        <v>333</v>
      </c>
      <c r="BB109" s="382" t="s">
        <v>333</v>
      </c>
      <c r="BC109" s="382" t="s">
        <v>333</v>
      </c>
      <c r="BD109" s="382" t="s">
        <v>333</v>
      </c>
      <c r="BE109" s="382" t="s">
        <v>333</v>
      </c>
      <c r="BF109" s="382" t="s">
        <v>333</v>
      </c>
      <c r="BG109" s="382" t="s">
        <v>333</v>
      </c>
      <c r="BH109" s="382" t="s">
        <v>333</v>
      </c>
      <c r="BI109" s="382" t="s">
        <v>333</v>
      </c>
      <c r="BJ109" s="382" t="s">
        <v>333</v>
      </c>
      <c r="BK109" s="382" t="s">
        <v>333</v>
      </c>
      <c r="BL109" s="382" t="s">
        <v>333</v>
      </c>
      <c r="BM109" s="382" t="s">
        <v>333</v>
      </c>
      <c r="BN109" s="382" t="s">
        <v>333</v>
      </c>
      <c r="BO109" s="382" t="s">
        <v>333</v>
      </c>
    </row>
    <row r="110" spans="1:74" x14ac:dyDescent="0.25">
      <c r="A110" s="275" t="s">
        <v>53</v>
      </c>
      <c r="B110" s="263" t="s">
        <v>77</v>
      </c>
      <c r="C110" s="52"/>
      <c r="D110" s="52"/>
      <c r="E110" s="53"/>
      <c r="F110" s="54"/>
      <c r="G110" s="54"/>
      <c r="H110" s="53"/>
      <c r="I110" s="55"/>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8"/>
      <c r="BQ110" s="58"/>
      <c r="BR110" s="58"/>
      <c r="BS110" s="58"/>
      <c r="BT110" s="58"/>
      <c r="BU110" s="58"/>
      <c r="BV110" s="58"/>
    </row>
    <row r="111" spans="1:74" x14ac:dyDescent="0.25">
      <c r="A111" s="275" t="s">
        <v>54</v>
      </c>
      <c r="B111" s="261" t="s">
        <v>77</v>
      </c>
      <c r="C111" s="56"/>
      <c r="D111" s="56"/>
      <c r="E111" s="56"/>
      <c r="F111" s="57"/>
      <c r="G111" s="57"/>
      <c r="H111" s="56"/>
      <c r="I111" s="55"/>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8"/>
      <c r="BQ111" s="58"/>
      <c r="BR111" s="58"/>
      <c r="BS111" s="58"/>
      <c r="BT111" s="58"/>
      <c r="BU111" s="58"/>
      <c r="BV111" s="58"/>
    </row>
    <row r="112" spans="1:74" x14ac:dyDescent="0.25">
      <c r="A112" s="275" t="s">
        <v>55</v>
      </c>
      <c r="B112" s="261" t="s">
        <v>77</v>
      </c>
      <c r="C112" s="56"/>
      <c r="D112" s="56"/>
      <c r="E112" s="56"/>
      <c r="F112" s="57"/>
      <c r="G112" s="57"/>
      <c r="H112" s="56"/>
      <c r="I112" s="55"/>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8"/>
      <c r="BQ112" s="58"/>
      <c r="BR112" s="58"/>
      <c r="BS112" s="58"/>
      <c r="BT112" s="58"/>
      <c r="BU112" s="58"/>
      <c r="BV112" s="58"/>
    </row>
    <row r="113" spans="1:75" x14ac:dyDescent="0.25">
      <c r="A113" s="275" t="s">
        <v>56</v>
      </c>
      <c r="B113" s="261"/>
      <c r="C113" s="56"/>
      <c r="D113" s="56"/>
      <c r="E113" s="56"/>
      <c r="F113" s="57"/>
      <c r="G113" s="57"/>
      <c r="H113" s="56"/>
      <c r="I113" s="55"/>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8"/>
      <c r="BQ113" s="58"/>
      <c r="BR113" s="58"/>
      <c r="BS113" s="58"/>
      <c r="BT113" s="58"/>
      <c r="BU113" s="58"/>
      <c r="BV113" s="58"/>
    </row>
    <row r="114" spans="1:75" x14ac:dyDescent="0.25">
      <c r="A114" s="275" t="s">
        <v>57</v>
      </c>
      <c r="B114" s="261" t="s">
        <v>77</v>
      </c>
      <c r="C114" s="56"/>
      <c r="D114" s="56"/>
      <c r="E114" s="56"/>
      <c r="F114" s="57"/>
      <c r="G114" s="57"/>
      <c r="H114" s="56"/>
      <c r="I114" s="55"/>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8"/>
      <c r="BQ114" s="58"/>
      <c r="BR114" s="58"/>
      <c r="BS114" s="58"/>
      <c r="BT114" s="58"/>
      <c r="BU114" s="58"/>
      <c r="BV114" s="58"/>
    </row>
    <row r="115" spans="1:75" ht="13" x14ac:dyDescent="0.25">
      <c r="A115" s="275" t="s">
        <v>58</v>
      </c>
      <c r="B115" s="262">
        <v>0.15</v>
      </c>
      <c r="C115" s="51" t="s">
        <v>106</v>
      </c>
      <c r="D115" s="16"/>
      <c r="E115" s="17"/>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row>
    <row r="116" spans="1:75" ht="13" x14ac:dyDescent="0.25">
      <c r="A116" s="276"/>
      <c r="B116" s="262">
        <f>SUM(B110:B115)</f>
        <v>0.15</v>
      </c>
      <c r="C116" s="18" t="s">
        <v>0</v>
      </c>
      <c r="D116" s="280" t="s">
        <v>251</v>
      </c>
      <c r="E116" s="280"/>
      <c r="F116" s="280"/>
      <c r="G116" s="280"/>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row>
    <row r="117" spans="1:75" x14ac:dyDescent="0.25">
      <c r="A117" s="26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row>
    <row r="118" spans="1:75" ht="13" x14ac:dyDescent="0.25">
      <c r="A118" s="48"/>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row>
    <row r="119" spans="1:75" ht="35" customHeight="1" x14ac:dyDescent="0.25">
      <c r="A119" s="274" t="s">
        <v>240</v>
      </c>
      <c r="B119" s="508" t="s">
        <v>102</v>
      </c>
      <c r="C119" s="509"/>
      <c r="D119" s="509"/>
      <c r="E119" s="509"/>
      <c r="F119" s="509"/>
      <c r="G119" s="509"/>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4"/>
    </row>
    <row r="120" spans="1:75" ht="78" customHeight="1" x14ac:dyDescent="0.25">
      <c r="A120" s="93" t="s">
        <v>105</v>
      </c>
      <c r="B120" s="92" t="s">
        <v>110</v>
      </c>
      <c r="C120" s="93" t="s">
        <v>107</v>
      </c>
      <c r="D120" s="93" t="s">
        <v>343</v>
      </c>
      <c r="E120" s="92" t="s">
        <v>108</v>
      </c>
      <c r="F120" s="92" t="s">
        <v>116</v>
      </c>
      <c r="G120" s="93" t="s">
        <v>115</v>
      </c>
      <c r="H120" s="94" t="s">
        <v>109</v>
      </c>
      <c r="I120" s="382" t="s">
        <v>333</v>
      </c>
      <c r="J120" s="382" t="s">
        <v>333</v>
      </c>
      <c r="K120" s="382" t="s">
        <v>333</v>
      </c>
      <c r="L120" s="382" t="s">
        <v>333</v>
      </c>
      <c r="M120" s="382" t="s">
        <v>333</v>
      </c>
      <c r="N120" s="382" t="s">
        <v>333</v>
      </c>
      <c r="O120" s="382" t="s">
        <v>333</v>
      </c>
      <c r="P120" s="382" t="s">
        <v>333</v>
      </c>
      <c r="Q120" s="382" t="s">
        <v>333</v>
      </c>
      <c r="R120" s="382" t="s">
        <v>333</v>
      </c>
      <c r="S120" s="382" t="s">
        <v>333</v>
      </c>
      <c r="T120" s="382" t="s">
        <v>333</v>
      </c>
      <c r="U120" s="382" t="s">
        <v>333</v>
      </c>
      <c r="V120" s="382" t="s">
        <v>333</v>
      </c>
      <c r="W120" s="382" t="s">
        <v>333</v>
      </c>
      <c r="X120" s="382" t="s">
        <v>333</v>
      </c>
      <c r="Y120" s="382" t="s">
        <v>333</v>
      </c>
      <c r="Z120" s="382" t="s">
        <v>333</v>
      </c>
      <c r="AA120" s="382" t="s">
        <v>333</v>
      </c>
      <c r="AB120" s="382" t="s">
        <v>333</v>
      </c>
      <c r="AC120" s="382" t="s">
        <v>333</v>
      </c>
      <c r="AD120" s="382" t="s">
        <v>333</v>
      </c>
      <c r="AE120" s="382" t="s">
        <v>333</v>
      </c>
      <c r="AF120" s="382" t="s">
        <v>333</v>
      </c>
      <c r="AG120" s="382" t="s">
        <v>333</v>
      </c>
      <c r="AH120" s="382" t="s">
        <v>333</v>
      </c>
      <c r="AI120" s="382" t="s">
        <v>333</v>
      </c>
      <c r="AJ120" s="382" t="s">
        <v>333</v>
      </c>
      <c r="AK120" s="382" t="s">
        <v>333</v>
      </c>
      <c r="AL120" s="382" t="s">
        <v>333</v>
      </c>
      <c r="AM120" s="382" t="s">
        <v>333</v>
      </c>
      <c r="AN120" s="382" t="s">
        <v>333</v>
      </c>
      <c r="AO120" s="382" t="s">
        <v>333</v>
      </c>
      <c r="AP120" s="382" t="s">
        <v>333</v>
      </c>
      <c r="AQ120" s="382" t="s">
        <v>333</v>
      </c>
      <c r="AR120" s="382" t="s">
        <v>333</v>
      </c>
      <c r="AS120" s="382" t="s">
        <v>333</v>
      </c>
      <c r="AT120" s="382" t="s">
        <v>333</v>
      </c>
      <c r="AU120" s="382" t="s">
        <v>333</v>
      </c>
      <c r="AV120" s="382" t="s">
        <v>333</v>
      </c>
      <c r="AW120" s="382" t="s">
        <v>333</v>
      </c>
      <c r="AX120" s="382" t="s">
        <v>333</v>
      </c>
      <c r="AY120" s="382" t="s">
        <v>333</v>
      </c>
      <c r="AZ120" s="382" t="s">
        <v>333</v>
      </c>
      <c r="BA120" s="382" t="s">
        <v>333</v>
      </c>
      <c r="BB120" s="382" t="s">
        <v>333</v>
      </c>
      <c r="BC120" s="382" t="s">
        <v>333</v>
      </c>
      <c r="BD120" s="382" t="s">
        <v>333</v>
      </c>
      <c r="BE120" s="382" t="s">
        <v>333</v>
      </c>
      <c r="BF120" s="382" t="s">
        <v>333</v>
      </c>
      <c r="BG120" s="382" t="s">
        <v>333</v>
      </c>
      <c r="BH120" s="382" t="s">
        <v>333</v>
      </c>
      <c r="BI120" s="382" t="s">
        <v>333</v>
      </c>
      <c r="BJ120" s="382" t="s">
        <v>333</v>
      </c>
      <c r="BK120" s="382" t="s">
        <v>333</v>
      </c>
      <c r="BL120" s="382" t="s">
        <v>333</v>
      </c>
      <c r="BM120" s="382" t="s">
        <v>333</v>
      </c>
      <c r="BN120" s="382" t="s">
        <v>333</v>
      </c>
      <c r="BO120" s="382" t="s">
        <v>333</v>
      </c>
    </row>
    <row r="121" spans="1:75" x14ac:dyDescent="0.25">
      <c r="A121" s="275" t="s">
        <v>59</v>
      </c>
      <c r="B121" s="263" t="s">
        <v>77</v>
      </c>
      <c r="C121" s="52"/>
      <c r="D121" s="52"/>
      <c r="E121" s="53"/>
      <c r="F121" s="54"/>
      <c r="G121" s="54"/>
      <c r="H121" s="53"/>
      <c r="I121" s="55"/>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8"/>
      <c r="BQ121" s="58"/>
      <c r="BR121" s="58"/>
      <c r="BS121" s="58"/>
      <c r="BT121" s="58"/>
      <c r="BU121" s="58"/>
      <c r="BV121" s="58"/>
      <c r="BW121" s="58"/>
    </row>
    <row r="122" spans="1:75" x14ac:dyDescent="0.25">
      <c r="A122" s="275" t="s">
        <v>60</v>
      </c>
      <c r="B122" s="261" t="s">
        <v>77</v>
      </c>
      <c r="C122" s="56"/>
      <c r="D122" s="56"/>
      <c r="E122" s="56"/>
      <c r="F122" s="57"/>
      <c r="G122" s="57"/>
      <c r="H122" s="56"/>
      <c r="I122" s="55"/>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8"/>
      <c r="BQ122" s="58"/>
      <c r="BR122" s="58"/>
      <c r="BS122" s="58"/>
      <c r="BT122" s="58"/>
      <c r="BU122" s="58"/>
      <c r="BV122" s="58"/>
      <c r="BW122" s="58"/>
    </row>
    <row r="123" spans="1:75" x14ac:dyDescent="0.25">
      <c r="A123" s="275" t="s">
        <v>61</v>
      </c>
      <c r="B123" s="261" t="s">
        <v>77</v>
      </c>
      <c r="C123" s="56"/>
      <c r="D123" s="56"/>
      <c r="E123" s="56"/>
      <c r="F123" s="57"/>
      <c r="G123" s="57"/>
      <c r="H123" s="56"/>
      <c r="I123" s="55"/>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8"/>
      <c r="BQ123" s="58"/>
      <c r="BR123" s="58"/>
      <c r="BS123" s="58"/>
      <c r="BT123" s="58"/>
      <c r="BU123" s="58"/>
      <c r="BV123" s="58"/>
      <c r="BW123" s="58"/>
    </row>
    <row r="124" spans="1:75" x14ac:dyDescent="0.25">
      <c r="A124" s="275" t="s">
        <v>62</v>
      </c>
      <c r="B124" s="261" t="s">
        <v>77</v>
      </c>
      <c r="C124" s="56"/>
      <c r="D124" s="56"/>
      <c r="E124" s="56"/>
      <c r="F124" s="57"/>
      <c r="G124" s="57"/>
      <c r="H124" s="56"/>
      <c r="I124" s="55"/>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8"/>
      <c r="BQ124" s="58"/>
      <c r="BR124" s="58"/>
      <c r="BS124" s="58"/>
      <c r="BT124" s="58"/>
      <c r="BU124" s="58"/>
      <c r="BV124" s="58"/>
      <c r="BW124" s="58"/>
    </row>
    <row r="125" spans="1:75" x14ac:dyDescent="0.25">
      <c r="A125" s="275" t="s">
        <v>63</v>
      </c>
      <c r="B125" s="261" t="s">
        <v>77</v>
      </c>
      <c r="C125" s="56"/>
      <c r="D125" s="56"/>
      <c r="E125" s="56"/>
      <c r="F125" s="57"/>
      <c r="G125" s="57"/>
      <c r="H125" s="56"/>
      <c r="I125" s="55"/>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8"/>
      <c r="BQ125" s="58"/>
      <c r="BR125" s="58"/>
      <c r="BS125" s="58"/>
      <c r="BT125" s="58"/>
      <c r="BU125" s="58"/>
      <c r="BV125" s="58"/>
      <c r="BW125" s="58"/>
    </row>
    <row r="126" spans="1:75" ht="13" x14ac:dyDescent="0.25">
      <c r="A126" s="275" t="s">
        <v>64</v>
      </c>
      <c r="B126" s="262">
        <v>0.15</v>
      </c>
      <c r="C126" s="51" t="s">
        <v>106</v>
      </c>
      <c r="D126" s="16"/>
      <c r="E126" s="17"/>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row>
    <row r="127" spans="1:75" ht="13" x14ac:dyDescent="0.25">
      <c r="A127" s="276"/>
      <c r="B127" s="262">
        <f>SUM(B121:B126)</f>
        <v>0.15</v>
      </c>
      <c r="C127" s="18" t="s">
        <v>0</v>
      </c>
      <c r="D127" s="280" t="s">
        <v>251</v>
      </c>
      <c r="E127" s="280"/>
      <c r="F127" s="280"/>
      <c r="G127" s="280"/>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row>
    <row r="128" spans="1:75" x14ac:dyDescent="0.25">
      <c r="A128" s="26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row>
    <row r="129" spans="1:74" ht="13" x14ac:dyDescent="0.25">
      <c r="A129" s="48"/>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row>
    <row r="130" spans="1:74" ht="29.5" customHeight="1" x14ac:dyDescent="0.25">
      <c r="A130" s="274" t="s">
        <v>241</v>
      </c>
      <c r="B130" s="508" t="s">
        <v>103</v>
      </c>
      <c r="C130" s="509"/>
      <c r="D130" s="509"/>
      <c r="E130" s="509"/>
      <c r="F130" s="509"/>
      <c r="G130" s="509"/>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4"/>
    </row>
    <row r="131" spans="1:74" ht="78" customHeight="1" x14ac:dyDescent="0.25">
      <c r="A131" s="93" t="s">
        <v>105</v>
      </c>
      <c r="B131" s="92" t="s">
        <v>110</v>
      </c>
      <c r="C131" s="93" t="s">
        <v>107</v>
      </c>
      <c r="D131" s="93" t="s">
        <v>343</v>
      </c>
      <c r="E131" s="92" t="s">
        <v>108</v>
      </c>
      <c r="F131" s="92" t="s">
        <v>116</v>
      </c>
      <c r="G131" s="93" t="s">
        <v>115</v>
      </c>
      <c r="H131" s="94" t="s">
        <v>109</v>
      </c>
      <c r="I131" s="382" t="s">
        <v>333</v>
      </c>
      <c r="J131" s="382" t="s">
        <v>333</v>
      </c>
      <c r="K131" s="382" t="s">
        <v>333</v>
      </c>
      <c r="L131" s="382" t="s">
        <v>333</v>
      </c>
      <c r="M131" s="382" t="s">
        <v>333</v>
      </c>
      <c r="N131" s="382" t="s">
        <v>333</v>
      </c>
      <c r="O131" s="382" t="s">
        <v>333</v>
      </c>
      <c r="P131" s="382" t="s">
        <v>333</v>
      </c>
      <c r="Q131" s="382" t="s">
        <v>333</v>
      </c>
      <c r="R131" s="382" t="s">
        <v>333</v>
      </c>
      <c r="S131" s="382" t="s">
        <v>333</v>
      </c>
      <c r="T131" s="382" t="s">
        <v>333</v>
      </c>
      <c r="U131" s="382" t="s">
        <v>333</v>
      </c>
      <c r="V131" s="382" t="s">
        <v>333</v>
      </c>
      <c r="W131" s="382" t="s">
        <v>333</v>
      </c>
      <c r="X131" s="382" t="s">
        <v>333</v>
      </c>
      <c r="Y131" s="382" t="s">
        <v>333</v>
      </c>
      <c r="Z131" s="382" t="s">
        <v>333</v>
      </c>
      <c r="AA131" s="382" t="s">
        <v>333</v>
      </c>
      <c r="AB131" s="382" t="s">
        <v>333</v>
      </c>
      <c r="AC131" s="382" t="s">
        <v>333</v>
      </c>
      <c r="AD131" s="382" t="s">
        <v>333</v>
      </c>
      <c r="AE131" s="382" t="s">
        <v>333</v>
      </c>
      <c r="AF131" s="382" t="s">
        <v>333</v>
      </c>
      <c r="AG131" s="382" t="s">
        <v>333</v>
      </c>
      <c r="AH131" s="382" t="s">
        <v>333</v>
      </c>
      <c r="AI131" s="382" t="s">
        <v>333</v>
      </c>
      <c r="AJ131" s="382" t="s">
        <v>333</v>
      </c>
      <c r="AK131" s="382" t="s">
        <v>333</v>
      </c>
      <c r="AL131" s="382" t="s">
        <v>333</v>
      </c>
      <c r="AM131" s="382" t="s">
        <v>333</v>
      </c>
      <c r="AN131" s="382" t="s">
        <v>333</v>
      </c>
      <c r="AO131" s="382" t="s">
        <v>333</v>
      </c>
      <c r="AP131" s="382" t="s">
        <v>333</v>
      </c>
      <c r="AQ131" s="382" t="s">
        <v>333</v>
      </c>
      <c r="AR131" s="382" t="s">
        <v>333</v>
      </c>
      <c r="AS131" s="382" t="s">
        <v>333</v>
      </c>
      <c r="AT131" s="382" t="s">
        <v>333</v>
      </c>
      <c r="AU131" s="382" t="s">
        <v>333</v>
      </c>
      <c r="AV131" s="382" t="s">
        <v>333</v>
      </c>
      <c r="AW131" s="382" t="s">
        <v>333</v>
      </c>
      <c r="AX131" s="382" t="s">
        <v>333</v>
      </c>
      <c r="AY131" s="382" t="s">
        <v>333</v>
      </c>
      <c r="AZ131" s="382" t="s">
        <v>333</v>
      </c>
      <c r="BA131" s="382" t="s">
        <v>333</v>
      </c>
      <c r="BB131" s="382" t="s">
        <v>333</v>
      </c>
      <c r="BC131" s="382" t="s">
        <v>333</v>
      </c>
      <c r="BD131" s="382" t="s">
        <v>333</v>
      </c>
      <c r="BE131" s="382" t="s">
        <v>333</v>
      </c>
      <c r="BF131" s="382" t="s">
        <v>333</v>
      </c>
      <c r="BG131" s="382" t="s">
        <v>333</v>
      </c>
      <c r="BH131" s="382" t="s">
        <v>333</v>
      </c>
      <c r="BI131" s="382" t="s">
        <v>333</v>
      </c>
      <c r="BJ131" s="382" t="s">
        <v>333</v>
      </c>
      <c r="BK131" s="382" t="s">
        <v>333</v>
      </c>
      <c r="BL131" s="382" t="s">
        <v>333</v>
      </c>
      <c r="BM131" s="382" t="s">
        <v>333</v>
      </c>
      <c r="BN131" s="382" t="s">
        <v>333</v>
      </c>
      <c r="BO131" s="382" t="s">
        <v>333</v>
      </c>
    </row>
    <row r="132" spans="1:74" x14ac:dyDescent="0.25">
      <c r="A132" s="275" t="s">
        <v>65</v>
      </c>
      <c r="B132" s="263" t="s">
        <v>77</v>
      </c>
      <c r="C132" s="52"/>
      <c r="D132" s="52"/>
      <c r="E132" s="53"/>
      <c r="F132" s="54"/>
      <c r="G132" s="54"/>
      <c r="H132" s="53"/>
      <c r="I132" s="55"/>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8"/>
      <c r="BQ132" s="58"/>
      <c r="BR132" s="58"/>
      <c r="BS132" s="58"/>
      <c r="BT132" s="58"/>
      <c r="BU132" s="58"/>
      <c r="BV132" s="58"/>
    </row>
    <row r="133" spans="1:74" x14ac:dyDescent="0.25">
      <c r="A133" s="275" t="s">
        <v>66</v>
      </c>
      <c r="B133" s="261" t="s">
        <v>77</v>
      </c>
      <c r="C133" s="56"/>
      <c r="D133" s="56"/>
      <c r="E133" s="56"/>
      <c r="F133" s="57"/>
      <c r="G133" s="57"/>
      <c r="H133" s="56"/>
      <c r="I133" s="55"/>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8"/>
      <c r="BQ133" s="58"/>
      <c r="BR133" s="58"/>
      <c r="BS133" s="58"/>
      <c r="BT133" s="58"/>
      <c r="BU133" s="58"/>
      <c r="BV133" s="58"/>
    </row>
    <row r="134" spans="1:74" x14ac:dyDescent="0.25">
      <c r="A134" s="275" t="s">
        <v>67</v>
      </c>
      <c r="B134" s="261" t="s">
        <v>77</v>
      </c>
      <c r="C134" s="56"/>
      <c r="D134" s="56"/>
      <c r="E134" s="56"/>
      <c r="F134" s="57"/>
      <c r="G134" s="57"/>
      <c r="H134" s="56"/>
      <c r="I134" s="55"/>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8"/>
      <c r="BQ134" s="58"/>
      <c r="BR134" s="58"/>
      <c r="BS134" s="58"/>
      <c r="BT134" s="58"/>
      <c r="BU134" s="58"/>
      <c r="BV134" s="58"/>
    </row>
    <row r="135" spans="1:74" x14ac:dyDescent="0.25">
      <c r="A135" s="275" t="s">
        <v>68</v>
      </c>
      <c r="B135" s="261"/>
      <c r="C135" s="56"/>
      <c r="D135" s="56"/>
      <c r="E135" s="56"/>
      <c r="F135" s="57"/>
      <c r="G135" s="57"/>
      <c r="H135" s="56"/>
      <c r="I135" s="55"/>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8"/>
      <c r="BQ135" s="58"/>
      <c r="BR135" s="58"/>
      <c r="BS135" s="58"/>
      <c r="BT135" s="58"/>
      <c r="BU135" s="58"/>
      <c r="BV135" s="58"/>
    </row>
    <row r="136" spans="1:74" x14ac:dyDescent="0.25">
      <c r="A136" s="275" t="s">
        <v>69</v>
      </c>
      <c r="B136" s="261" t="s">
        <v>77</v>
      </c>
      <c r="C136" s="56"/>
      <c r="D136" s="56"/>
      <c r="E136" s="56"/>
      <c r="F136" s="57"/>
      <c r="G136" s="57"/>
      <c r="H136" s="56"/>
      <c r="I136" s="55"/>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8"/>
      <c r="BQ136" s="58"/>
      <c r="BR136" s="58"/>
      <c r="BS136" s="58"/>
      <c r="BT136" s="58"/>
      <c r="BU136" s="58"/>
      <c r="BV136" s="58"/>
    </row>
    <row r="137" spans="1:74" ht="13" x14ac:dyDescent="0.25">
      <c r="A137" s="275" t="s">
        <v>70</v>
      </c>
      <c r="B137" s="262">
        <v>0.15</v>
      </c>
      <c r="C137" s="51" t="s">
        <v>106</v>
      </c>
      <c r="D137" s="16"/>
      <c r="E137" s="17"/>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row>
    <row r="138" spans="1:74" ht="13" x14ac:dyDescent="0.25">
      <c r="A138" s="276"/>
      <c r="B138" s="262">
        <f>SUM(B132:B137)</f>
        <v>0.15</v>
      </c>
      <c r="C138" s="18" t="s">
        <v>0</v>
      </c>
      <c r="D138" s="280" t="s">
        <v>251</v>
      </c>
      <c r="E138" s="280"/>
      <c r="F138" s="280"/>
      <c r="G138" s="280"/>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row>
    <row r="139" spans="1:74" x14ac:dyDescent="0.25">
      <c r="A139" s="26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row>
    <row r="140" spans="1:74" ht="13" x14ac:dyDescent="0.25">
      <c r="A140" s="48"/>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row>
    <row r="141" spans="1:74" ht="30" customHeight="1" x14ac:dyDescent="0.25">
      <c r="A141" s="274" t="s">
        <v>242</v>
      </c>
      <c r="B141" s="508" t="s">
        <v>104</v>
      </c>
      <c r="C141" s="509"/>
      <c r="D141" s="509"/>
      <c r="E141" s="509"/>
      <c r="F141" s="509"/>
      <c r="G141" s="509"/>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4"/>
    </row>
    <row r="142" spans="1:74" ht="79.5" customHeight="1" x14ac:dyDescent="0.25">
      <c r="A142" s="93" t="s">
        <v>105</v>
      </c>
      <c r="B142" s="92" t="s">
        <v>110</v>
      </c>
      <c r="C142" s="93" t="s">
        <v>107</v>
      </c>
      <c r="D142" s="93" t="s">
        <v>343</v>
      </c>
      <c r="E142" s="92" t="s">
        <v>108</v>
      </c>
      <c r="F142" s="92" t="s">
        <v>116</v>
      </c>
      <c r="G142" s="93" t="s">
        <v>115</v>
      </c>
      <c r="H142" s="94" t="s">
        <v>109</v>
      </c>
      <c r="I142" s="382" t="s">
        <v>333</v>
      </c>
      <c r="J142" s="382" t="s">
        <v>333</v>
      </c>
      <c r="K142" s="382" t="s">
        <v>333</v>
      </c>
      <c r="L142" s="382" t="s">
        <v>333</v>
      </c>
      <c r="M142" s="382" t="s">
        <v>333</v>
      </c>
      <c r="N142" s="382" t="s">
        <v>333</v>
      </c>
      <c r="O142" s="382" t="s">
        <v>333</v>
      </c>
      <c r="P142" s="382" t="s">
        <v>333</v>
      </c>
      <c r="Q142" s="382" t="s">
        <v>333</v>
      </c>
      <c r="R142" s="382" t="s">
        <v>333</v>
      </c>
      <c r="S142" s="382" t="s">
        <v>333</v>
      </c>
      <c r="T142" s="382" t="s">
        <v>333</v>
      </c>
      <c r="U142" s="382" t="s">
        <v>333</v>
      </c>
      <c r="V142" s="382" t="s">
        <v>333</v>
      </c>
      <c r="W142" s="382" t="s">
        <v>333</v>
      </c>
      <c r="X142" s="382" t="s">
        <v>333</v>
      </c>
      <c r="Y142" s="382" t="s">
        <v>333</v>
      </c>
      <c r="Z142" s="382" t="s">
        <v>333</v>
      </c>
      <c r="AA142" s="382" t="s">
        <v>333</v>
      </c>
      <c r="AB142" s="382" t="s">
        <v>333</v>
      </c>
      <c r="AC142" s="382" t="s">
        <v>333</v>
      </c>
      <c r="AD142" s="382" t="s">
        <v>333</v>
      </c>
      <c r="AE142" s="382" t="s">
        <v>333</v>
      </c>
      <c r="AF142" s="382" t="s">
        <v>333</v>
      </c>
      <c r="AG142" s="382" t="s">
        <v>333</v>
      </c>
      <c r="AH142" s="382" t="s">
        <v>333</v>
      </c>
      <c r="AI142" s="382" t="s">
        <v>333</v>
      </c>
      <c r="AJ142" s="382" t="s">
        <v>333</v>
      </c>
      <c r="AK142" s="382" t="s">
        <v>333</v>
      </c>
      <c r="AL142" s="382" t="s">
        <v>333</v>
      </c>
      <c r="AM142" s="382" t="s">
        <v>333</v>
      </c>
      <c r="AN142" s="382" t="s">
        <v>333</v>
      </c>
      <c r="AO142" s="382" t="s">
        <v>333</v>
      </c>
      <c r="AP142" s="382" t="s">
        <v>333</v>
      </c>
      <c r="AQ142" s="382" t="s">
        <v>333</v>
      </c>
      <c r="AR142" s="382" t="s">
        <v>333</v>
      </c>
      <c r="AS142" s="382" t="s">
        <v>333</v>
      </c>
      <c r="AT142" s="382" t="s">
        <v>333</v>
      </c>
      <c r="AU142" s="382" t="s">
        <v>333</v>
      </c>
      <c r="AV142" s="382" t="s">
        <v>333</v>
      </c>
      <c r="AW142" s="382" t="s">
        <v>333</v>
      </c>
      <c r="AX142" s="382" t="s">
        <v>333</v>
      </c>
      <c r="AY142" s="382" t="s">
        <v>333</v>
      </c>
      <c r="AZ142" s="382" t="s">
        <v>333</v>
      </c>
      <c r="BA142" s="382" t="s">
        <v>333</v>
      </c>
      <c r="BB142" s="382" t="s">
        <v>333</v>
      </c>
      <c r="BC142" s="382" t="s">
        <v>333</v>
      </c>
      <c r="BD142" s="382" t="s">
        <v>333</v>
      </c>
      <c r="BE142" s="382" t="s">
        <v>333</v>
      </c>
      <c r="BF142" s="382" t="s">
        <v>333</v>
      </c>
      <c r="BG142" s="382" t="s">
        <v>333</v>
      </c>
      <c r="BH142" s="382" t="s">
        <v>333</v>
      </c>
      <c r="BI142" s="382" t="s">
        <v>333</v>
      </c>
      <c r="BJ142" s="382" t="s">
        <v>333</v>
      </c>
      <c r="BK142" s="382" t="s">
        <v>333</v>
      </c>
      <c r="BL142" s="382" t="s">
        <v>333</v>
      </c>
      <c r="BM142" s="382" t="s">
        <v>333</v>
      </c>
      <c r="BN142" s="382" t="s">
        <v>333</v>
      </c>
      <c r="BO142" s="382" t="s">
        <v>333</v>
      </c>
    </row>
    <row r="143" spans="1:74" x14ac:dyDescent="0.25">
      <c r="A143" s="275" t="s">
        <v>71</v>
      </c>
      <c r="B143" s="263" t="s">
        <v>77</v>
      </c>
      <c r="C143" s="52"/>
      <c r="D143" s="52"/>
      <c r="E143" s="53"/>
      <c r="F143" s="54"/>
      <c r="G143" s="54"/>
      <c r="H143" s="53"/>
      <c r="I143" s="55"/>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8"/>
      <c r="BQ143" s="58"/>
      <c r="BR143" s="58"/>
      <c r="BS143" s="58"/>
      <c r="BT143" s="58"/>
      <c r="BU143" s="58"/>
      <c r="BV143" s="58"/>
    </row>
    <row r="144" spans="1:74" x14ac:dyDescent="0.25">
      <c r="A144" s="275" t="s">
        <v>72</v>
      </c>
      <c r="B144" s="261"/>
      <c r="C144" s="56"/>
      <c r="D144" s="56"/>
      <c r="E144" s="56"/>
      <c r="F144" s="57"/>
      <c r="G144" s="57"/>
      <c r="H144" s="56"/>
      <c r="I144" s="55"/>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8"/>
      <c r="BQ144" s="58"/>
      <c r="BR144" s="58"/>
      <c r="BS144" s="58"/>
      <c r="BT144" s="58"/>
      <c r="BU144" s="58"/>
      <c r="BV144" s="58"/>
    </row>
    <row r="145" spans="1:74" x14ac:dyDescent="0.25">
      <c r="A145" s="275" t="s">
        <v>73</v>
      </c>
      <c r="B145" s="261" t="s">
        <v>77</v>
      </c>
      <c r="C145" s="56"/>
      <c r="D145" s="56"/>
      <c r="E145" s="56"/>
      <c r="F145" s="57"/>
      <c r="G145" s="57"/>
      <c r="H145" s="56"/>
      <c r="I145" s="55"/>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8"/>
      <c r="BQ145" s="58"/>
      <c r="BR145" s="58"/>
      <c r="BS145" s="58"/>
      <c r="BT145" s="58"/>
      <c r="BU145" s="58"/>
      <c r="BV145" s="58"/>
    </row>
    <row r="146" spans="1:74" x14ac:dyDescent="0.25">
      <c r="A146" s="275" t="s">
        <v>74</v>
      </c>
      <c r="B146" s="261" t="s">
        <v>77</v>
      </c>
      <c r="C146" s="56"/>
      <c r="D146" s="56"/>
      <c r="E146" s="56"/>
      <c r="F146" s="57"/>
      <c r="G146" s="57"/>
      <c r="H146" s="56"/>
      <c r="I146" s="55"/>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8"/>
      <c r="BQ146" s="58"/>
      <c r="BR146" s="58"/>
      <c r="BS146" s="58"/>
      <c r="BT146" s="58"/>
      <c r="BU146" s="58"/>
      <c r="BV146" s="58"/>
    </row>
    <row r="147" spans="1:74" x14ac:dyDescent="0.25">
      <c r="A147" s="275" t="s">
        <v>75</v>
      </c>
      <c r="B147" s="261" t="s">
        <v>77</v>
      </c>
      <c r="C147" s="56"/>
      <c r="D147" s="56"/>
      <c r="E147" s="56"/>
      <c r="F147" s="57"/>
      <c r="G147" s="57"/>
      <c r="H147" s="56"/>
      <c r="I147" s="55"/>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8"/>
      <c r="BQ147" s="58"/>
      <c r="BR147" s="58"/>
      <c r="BS147" s="58"/>
      <c r="BT147" s="58"/>
      <c r="BU147" s="58"/>
      <c r="BV147" s="58"/>
    </row>
    <row r="148" spans="1:74" ht="13" x14ac:dyDescent="0.25">
      <c r="A148" s="275" t="s">
        <v>76</v>
      </c>
      <c r="B148" s="262">
        <v>0.15</v>
      </c>
      <c r="C148" s="51" t="s">
        <v>106</v>
      </c>
      <c r="D148" s="16"/>
      <c r="E148" s="17"/>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row>
    <row r="149" spans="1:74" ht="13" x14ac:dyDescent="0.25">
      <c r="A149" s="276"/>
      <c r="B149" s="262">
        <f>SUM(B143:B148)</f>
        <v>0.15</v>
      </c>
      <c r="C149" s="18" t="s">
        <v>0</v>
      </c>
      <c r="D149" s="280" t="s">
        <v>251</v>
      </c>
      <c r="E149" s="280"/>
      <c r="F149" s="280"/>
      <c r="G149" s="280"/>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row>
    <row r="150" spans="1:74" x14ac:dyDescent="0.25">
      <c r="A150" s="26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row>
    <row r="151" spans="1:74" x14ac:dyDescent="0.25">
      <c r="A151" s="277"/>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74" x14ac:dyDescent="0.25">
      <c r="A152" s="277"/>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74" x14ac:dyDescent="0.25">
      <c r="A153" s="277"/>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74" x14ac:dyDescent="0.25">
      <c r="A154" s="277"/>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74" x14ac:dyDescent="0.25">
      <c r="A155" s="277"/>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74" x14ac:dyDescent="0.25">
      <c r="A156" s="277"/>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74" x14ac:dyDescent="0.25">
      <c r="A157" s="277"/>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74" x14ac:dyDescent="0.25">
      <c r="A158" s="277"/>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74" x14ac:dyDescent="0.25">
      <c r="A159" s="277"/>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74" x14ac:dyDescent="0.25">
      <c r="A160" s="277"/>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x14ac:dyDescent="0.25">
      <c r="A161" s="277"/>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x14ac:dyDescent="0.25">
      <c r="A162" s="277"/>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x14ac:dyDescent="0.25">
      <c r="A163" s="277"/>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x14ac:dyDescent="0.25">
      <c r="A164" s="277"/>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x14ac:dyDescent="0.25">
      <c r="A165" s="277"/>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x14ac:dyDescent="0.25">
      <c r="A166" s="277"/>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x14ac:dyDescent="0.25">
      <c r="A167" s="277"/>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x14ac:dyDescent="0.25">
      <c r="A168" s="277"/>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x14ac:dyDescent="0.25">
      <c r="A169" s="277"/>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x14ac:dyDescent="0.25">
      <c r="A170" s="277"/>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x14ac:dyDescent="0.25">
      <c r="A171" s="277"/>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x14ac:dyDescent="0.25">
      <c r="A172" s="277"/>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x14ac:dyDescent="0.25">
      <c r="A173" s="277"/>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x14ac:dyDescent="0.25">
      <c r="A174" s="277"/>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x14ac:dyDescent="0.25">
      <c r="A175" s="277"/>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x14ac:dyDescent="0.25">
      <c r="A176" s="277"/>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x14ac:dyDescent="0.25">
      <c r="A177" s="277"/>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x14ac:dyDescent="0.25">
      <c r="A178" s="277"/>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x14ac:dyDescent="0.25">
      <c r="A179" s="277"/>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x14ac:dyDescent="0.25">
      <c r="A180" s="277"/>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x14ac:dyDescent="0.25">
      <c r="A181" s="277"/>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x14ac:dyDescent="0.25">
      <c r="A182" s="277"/>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x14ac:dyDescent="0.25">
      <c r="A183" s="277"/>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x14ac:dyDescent="0.25">
      <c r="A184" s="277"/>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x14ac:dyDescent="0.25">
      <c r="A185" s="277"/>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row>
  </sheetData>
  <mergeCells count="42">
    <mergeCell ref="F10:H20"/>
    <mergeCell ref="F9:H9"/>
    <mergeCell ref="C20:E20"/>
    <mergeCell ref="C11:E11"/>
    <mergeCell ref="A1:B1"/>
    <mergeCell ref="A2:B2"/>
    <mergeCell ref="A3:B3"/>
    <mergeCell ref="A4:B4"/>
    <mergeCell ref="A6:E6"/>
    <mergeCell ref="B37:G37"/>
    <mergeCell ref="B38:G38"/>
    <mergeCell ref="B34:G34"/>
    <mergeCell ref="B35:G35"/>
    <mergeCell ref="B141:G141"/>
    <mergeCell ref="B53:G53"/>
    <mergeCell ref="B64:G64"/>
    <mergeCell ref="B108:G108"/>
    <mergeCell ref="B119:G119"/>
    <mergeCell ref="B130:G130"/>
    <mergeCell ref="B75:G75"/>
    <mergeCell ref="B97:G97"/>
    <mergeCell ref="B86:G86"/>
    <mergeCell ref="B42:G42"/>
    <mergeCell ref="B36:G36"/>
    <mergeCell ref="C16:E16"/>
    <mergeCell ref="C17:E17"/>
    <mergeCell ref="C9:D9"/>
    <mergeCell ref="C18:E18"/>
    <mergeCell ref="C19:E19"/>
    <mergeCell ref="C12:E12"/>
    <mergeCell ref="C13:E13"/>
    <mergeCell ref="C14:E14"/>
    <mergeCell ref="C15:E15"/>
    <mergeCell ref="C10:E10"/>
    <mergeCell ref="B31:G31"/>
    <mergeCell ref="B23:G23"/>
    <mergeCell ref="B24:G24"/>
    <mergeCell ref="B32:G32"/>
    <mergeCell ref="B30:G30"/>
    <mergeCell ref="B27:G27"/>
    <mergeCell ref="B29:G29"/>
    <mergeCell ref="B28:G28"/>
  </mergeCells>
  <phoneticPr fontId="3" type="noConversion"/>
  <pageMargins left="0.78740157480314965" right="0.78740157480314965" top="0.98425196850393704" bottom="0.78740157480314965" header="0.51181102362204722" footer="0.51181102362204722"/>
  <pageSetup paperSize="8" scale="25" fitToHeight="0" orientation="landscape" r:id="rId1"/>
  <headerFooter>
    <oddHeader>&amp;R&amp;14Eskom Holdings SOC Limited
)&amp;A</oddHeader>
    <oddFooter>&amp;C&amp;11Page &amp;P of &amp;N&amp;R&amp;11&amp;D&amp;L&amp;11&amp;F
&amp;A</oddFooter>
  </headerFooter>
  <rowBreaks count="1" manualBreakCount="1">
    <brk id="128" max="6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CW115"/>
  <sheetViews>
    <sheetView view="pageBreakPreview" topLeftCell="A9" zoomScale="70" zoomScaleNormal="55" zoomScaleSheetLayoutView="70" workbookViewId="0">
      <selection activeCell="D14" sqref="D14"/>
    </sheetView>
  </sheetViews>
  <sheetFormatPr defaultRowHeight="12.5" x14ac:dyDescent="0.25"/>
  <cols>
    <col min="1" max="1" width="10.81640625" customWidth="1"/>
    <col min="2" max="2" width="37" customWidth="1"/>
    <col min="3" max="3" width="47.81640625" customWidth="1"/>
    <col min="4" max="4" width="30.81640625" customWidth="1"/>
    <col min="5" max="5" width="27.81640625" customWidth="1"/>
    <col min="6" max="6" width="30.81640625" customWidth="1"/>
    <col min="7" max="7" width="40" customWidth="1"/>
    <col min="8" max="8" width="18.81640625" bestFit="1" customWidth="1"/>
  </cols>
  <sheetData>
    <row r="1" spans="1:101" ht="20" x14ac:dyDescent="0.25">
      <c r="A1" s="531" t="s">
        <v>81</v>
      </c>
      <c r="B1" s="532"/>
      <c r="C1" s="409">
        <f>'Tender Cover Sheet'!C12</f>
        <v>0</v>
      </c>
      <c r="D1" s="39"/>
      <c r="E1" s="356"/>
      <c r="F1" s="352"/>
      <c r="G1" s="352"/>
      <c r="H1" s="340"/>
      <c r="I1" s="340"/>
      <c r="J1" s="345"/>
      <c r="K1" s="344"/>
      <c r="L1" s="347"/>
      <c r="M1" s="341"/>
      <c r="N1" s="340"/>
      <c r="O1" s="348"/>
      <c r="P1" s="341"/>
      <c r="Q1" s="343"/>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row>
    <row r="2" spans="1:101" ht="84" customHeight="1" x14ac:dyDescent="0.25">
      <c r="A2" s="531" t="s">
        <v>82</v>
      </c>
      <c r="B2" s="532"/>
      <c r="C2" s="410">
        <f>'Tender Cover Sheet'!C14</f>
        <v>0</v>
      </c>
      <c r="D2" s="359"/>
      <c r="E2" s="352"/>
      <c r="F2" s="352"/>
      <c r="G2" s="352"/>
      <c r="H2" s="340"/>
      <c r="I2" s="342"/>
      <c r="J2" s="346"/>
      <c r="K2" s="11"/>
      <c r="L2" s="347"/>
      <c r="M2" s="341"/>
      <c r="N2" s="340"/>
      <c r="O2" s="348"/>
      <c r="P2" s="341"/>
      <c r="Q2" s="343"/>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row>
    <row r="3" spans="1:101" ht="148" customHeight="1" x14ac:dyDescent="0.25">
      <c r="A3" s="531" t="s">
        <v>83</v>
      </c>
      <c r="B3" s="532"/>
      <c r="C3" s="410" t="str">
        <f>'Tender Cover Sheet'!C16</f>
        <v>Design, Supply, Delivery, Installation, Commissioning, Testing, Support and Training on Internet Protocol Address Management (IPAM) Solution on an as and when required basis for a period of five (5) years.</v>
      </c>
      <c r="D3" s="39"/>
      <c r="E3" s="352"/>
      <c r="F3" s="352"/>
      <c r="G3" s="352"/>
      <c r="H3" s="340"/>
      <c r="I3" s="342"/>
      <c r="J3" s="346"/>
      <c r="K3" s="11"/>
      <c r="L3" s="347"/>
      <c r="M3" s="341"/>
      <c r="N3" s="340"/>
      <c r="O3" s="348"/>
      <c r="P3" s="341"/>
      <c r="Q3" s="343"/>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row>
    <row r="4" spans="1:101" ht="20" x14ac:dyDescent="0.25">
      <c r="A4" s="531" t="s">
        <v>87</v>
      </c>
      <c r="B4" s="532"/>
      <c r="C4" s="409" t="str">
        <f>'Read Me'!C4</f>
        <v>Main Offer Only</v>
      </c>
      <c r="D4" s="39"/>
      <c r="E4" s="352"/>
      <c r="F4" s="352"/>
      <c r="G4" s="352"/>
      <c r="H4" s="340"/>
      <c r="I4" s="342"/>
      <c r="J4" s="346"/>
      <c r="K4" s="11"/>
      <c r="L4" s="347"/>
      <c r="M4" s="341"/>
      <c r="N4" s="340"/>
      <c r="O4" s="348"/>
      <c r="P4" s="341"/>
      <c r="Q4" s="343"/>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0"/>
      <c r="CV4" s="340"/>
      <c r="CW4" s="340"/>
    </row>
    <row r="5" spans="1:101" ht="15.5" x14ac:dyDescent="0.25">
      <c r="A5" s="339"/>
      <c r="B5" s="350"/>
      <c r="C5" s="349"/>
      <c r="D5" s="349"/>
      <c r="E5" s="352"/>
      <c r="F5" s="352"/>
      <c r="G5" s="352"/>
      <c r="H5" s="340"/>
      <c r="I5" s="342"/>
      <c r="J5" s="346"/>
      <c r="K5" s="11"/>
      <c r="L5" s="347"/>
      <c r="M5" s="341"/>
      <c r="N5" s="340"/>
      <c r="O5" s="348"/>
      <c r="P5" s="341"/>
      <c r="Q5" s="343"/>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row>
    <row r="6" spans="1:101" ht="20" x14ac:dyDescent="0.25">
      <c r="A6" s="386" t="s">
        <v>338</v>
      </c>
      <c r="B6" s="387"/>
      <c r="C6" s="388"/>
      <c r="D6" s="388"/>
      <c r="E6" s="389"/>
      <c r="F6" s="389"/>
      <c r="G6" s="403"/>
      <c r="H6" s="404" t="s">
        <v>308</v>
      </c>
      <c r="I6" s="404"/>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8"/>
      <c r="BM6" s="338"/>
      <c r="BN6" s="338"/>
      <c r="BO6" s="338"/>
      <c r="BP6" s="338"/>
      <c r="BQ6" s="338"/>
      <c r="BR6" s="338"/>
      <c r="BS6" s="338"/>
      <c r="BT6" s="338"/>
      <c r="BU6" s="338"/>
      <c r="BV6" s="338"/>
      <c r="BW6" s="338"/>
      <c r="BX6" s="338"/>
      <c r="BY6" s="338"/>
      <c r="BZ6" s="338"/>
      <c r="CA6" s="338"/>
      <c r="CB6" s="338"/>
      <c r="CC6" s="338"/>
      <c r="CD6" s="338"/>
      <c r="CE6" s="338"/>
      <c r="CF6" s="338"/>
      <c r="CG6" s="338"/>
      <c r="CH6" s="338"/>
      <c r="CI6" s="338"/>
      <c r="CJ6" s="338"/>
      <c r="CK6" s="338"/>
      <c r="CL6" s="338"/>
      <c r="CM6" s="338"/>
      <c r="CN6" s="338"/>
      <c r="CO6" s="338"/>
      <c r="CP6" s="338"/>
      <c r="CQ6" s="338"/>
      <c r="CR6" s="338"/>
      <c r="CS6" s="338"/>
      <c r="CT6" s="338"/>
      <c r="CU6" s="338"/>
      <c r="CV6" s="338"/>
      <c r="CW6" s="338"/>
    </row>
    <row r="7" spans="1:101" ht="20.5" thickBot="1" x14ac:dyDescent="0.45">
      <c r="A7" s="309"/>
      <c r="B7" s="309"/>
      <c r="C7" s="309"/>
      <c r="D7" s="309"/>
      <c r="E7" s="390"/>
      <c r="F7" s="390"/>
      <c r="G7" s="390"/>
      <c r="H7" s="309"/>
      <c r="I7" s="309"/>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row>
    <row r="8" spans="1:101" ht="20.5" thickBot="1" x14ac:dyDescent="0.45">
      <c r="A8" s="391"/>
      <c r="B8" s="392"/>
      <c r="C8" s="393"/>
      <c r="D8" s="533" t="s">
        <v>309</v>
      </c>
      <c r="E8" s="534"/>
      <c r="F8" s="535"/>
      <c r="G8" s="420"/>
      <c r="H8" s="405"/>
      <c r="I8" s="405"/>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1"/>
      <c r="BD8" s="351"/>
      <c r="BE8" s="351"/>
      <c r="BF8" s="351"/>
      <c r="BG8" s="351"/>
      <c r="BH8" s="351"/>
      <c r="BI8" s="351"/>
      <c r="BJ8" s="351"/>
      <c r="BK8" s="351"/>
      <c r="BL8" s="351"/>
      <c r="BM8" s="351"/>
      <c r="BN8" s="351"/>
      <c r="BO8" s="351"/>
      <c r="BP8" s="351"/>
      <c r="BQ8" s="351"/>
      <c r="BR8" s="351"/>
      <c r="BS8" s="351"/>
      <c r="BT8" s="351"/>
      <c r="BU8" s="351"/>
      <c r="BV8" s="351"/>
      <c r="BW8" s="351"/>
      <c r="BX8" s="351"/>
      <c r="BY8" s="351"/>
      <c r="BZ8" s="351"/>
      <c r="CA8" s="351"/>
      <c r="CB8" s="351"/>
      <c r="CC8" s="351"/>
      <c r="CD8" s="351"/>
      <c r="CE8" s="351"/>
      <c r="CF8" s="351"/>
      <c r="CG8" s="351"/>
      <c r="CH8" s="351"/>
      <c r="CI8" s="351"/>
      <c r="CJ8" s="351"/>
      <c r="CK8" s="351"/>
      <c r="CL8" s="351"/>
      <c r="CM8" s="351"/>
      <c r="CN8" s="351"/>
      <c r="CO8" s="351"/>
      <c r="CP8" s="351"/>
      <c r="CQ8" s="351"/>
      <c r="CR8" s="351"/>
      <c r="CS8" s="351"/>
      <c r="CT8" s="351"/>
      <c r="CU8" s="351"/>
      <c r="CV8" s="351"/>
      <c r="CW8" s="351"/>
    </row>
    <row r="9" spans="1:101" ht="40.5" customHeight="1" thickBot="1" x14ac:dyDescent="0.45">
      <c r="A9" s="394" t="s">
        <v>347</v>
      </c>
      <c r="B9" s="394" t="s">
        <v>310</v>
      </c>
      <c r="C9" s="394" t="s">
        <v>322</v>
      </c>
      <c r="D9" s="394" t="s">
        <v>323</v>
      </c>
      <c r="E9" s="394" t="s">
        <v>252</v>
      </c>
      <c r="F9" s="395" t="s">
        <v>317</v>
      </c>
      <c r="G9" s="406"/>
      <c r="H9" s="406"/>
      <c r="I9" s="309"/>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s="351"/>
      <c r="CR9" s="351"/>
      <c r="CS9" s="351"/>
      <c r="CT9" s="351"/>
      <c r="CU9" s="351"/>
      <c r="CV9" s="351"/>
    </row>
    <row r="10" spans="1:101" ht="46.5" x14ac:dyDescent="0.4">
      <c r="A10" s="418">
        <v>1</v>
      </c>
      <c r="B10" s="425" t="str">
        <f>'5.1.1 Pricing '!B15</f>
        <v>DESIGN, HARDWARE, SOFTWARE, INSTALLATION &amp; COMMISSIONING</v>
      </c>
      <c r="C10" s="426">
        <f>'5.1.1 Pricing '!J42</f>
        <v>0</v>
      </c>
      <c r="D10" s="426">
        <f>'5.1.1 Pricing '!K42</f>
        <v>0</v>
      </c>
      <c r="E10" s="426">
        <f>'5.1.1 Pricing '!F42</f>
        <v>0</v>
      </c>
      <c r="F10" s="426">
        <f>'5.1.1 Pricing '!L42</f>
        <v>0</v>
      </c>
      <c r="G10" s="405"/>
      <c r="H10" s="405"/>
      <c r="I10" s="309"/>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351"/>
      <c r="CS10" s="351"/>
      <c r="CT10" s="351"/>
      <c r="CU10" s="351"/>
      <c r="CV10" s="351"/>
    </row>
    <row r="11" spans="1:101" ht="38.5" customHeight="1" x14ac:dyDescent="0.4">
      <c r="A11" s="418">
        <v>2</v>
      </c>
      <c r="B11" s="425" t="str">
        <f>'5.1.1 Pricing '!B43</f>
        <v>MAINTENANCE SERVICES</v>
      </c>
      <c r="C11" s="398">
        <f>'5.1.1 Pricing '!J53</f>
        <v>0</v>
      </c>
      <c r="D11" s="397">
        <f>'5.1.1 Pricing '!K53</f>
        <v>0</v>
      </c>
      <c r="E11" s="397">
        <f>'5.1.1 Pricing '!F53</f>
        <v>0</v>
      </c>
      <c r="F11" s="427">
        <f>'5.1.1 Pricing '!L53</f>
        <v>0</v>
      </c>
      <c r="G11" s="405"/>
      <c r="H11" s="405"/>
      <c r="I11" s="309"/>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row>
    <row r="12" spans="1:101" ht="20" customHeight="1" thickBot="1" x14ac:dyDescent="0.45">
      <c r="A12" s="418"/>
      <c r="B12" s="419"/>
      <c r="C12" s="397"/>
      <c r="D12" s="421"/>
      <c r="E12" s="421"/>
      <c r="F12" s="422"/>
      <c r="G12" s="405"/>
      <c r="H12" s="405"/>
      <c r="I12" s="309"/>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351"/>
      <c r="BP12" s="351"/>
      <c r="BQ12" s="351"/>
      <c r="BR12" s="351"/>
      <c r="BS12" s="351"/>
      <c r="BT12" s="351"/>
      <c r="BU12" s="351"/>
      <c r="BV12" s="351"/>
      <c r="BW12" s="351"/>
      <c r="BX12" s="351"/>
      <c r="BY12" s="351"/>
      <c r="BZ12" s="351"/>
      <c r="CA12" s="351"/>
      <c r="CB12" s="351"/>
      <c r="CC12" s="351"/>
      <c r="CD12" s="351"/>
      <c r="CE12" s="351"/>
      <c r="CF12" s="351"/>
      <c r="CG12" s="351"/>
      <c r="CH12" s="351"/>
      <c r="CI12" s="351"/>
      <c r="CJ12" s="351"/>
      <c r="CK12" s="351"/>
      <c r="CL12" s="351"/>
      <c r="CM12" s="351"/>
      <c r="CN12" s="351"/>
      <c r="CO12" s="351"/>
      <c r="CP12" s="351"/>
      <c r="CQ12" s="351"/>
      <c r="CR12" s="351"/>
      <c r="CS12" s="351"/>
      <c r="CT12" s="351"/>
      <c r="CU12" s="351"/>
      <c r="CV12" s="351"/>
    </row>
    <row r="13" spans="1:101" ht="41.15" customHeight="1" thickBot="1" x14ac:dyDescent="0.3">
      <c r="A13" s="396"/>
      <c r="B13" s="399" t="s">
        <v>311</v>
      </c>
      <c r="C13" s="400">
        <f>SUM(C10:C11)</f>
        <v>0</v>
      </c>
      <c r="D13" s="400">
        <f>SUM(D10:D11)</f>
        <v>0</v>
      </c>
      <c r="E13" s="400">
        <f>SUM(E10:E11)</f>
        <v>0</v>
      </c>
      <c r="F13" s="400">
        <f>SUM(F10:F11)</f>
        <v>0</v>
      </c>
      <c r="G13" s="527" t="s">
        <v>318</v>
      </c>
      <c r="H13" s="528"/>
      <c r="I13" s="528"/>
    </row>
    <row r="14" spans="1:101" ht="42.65" customHeight="1" thickBot="1" x14ac:dyDescent="0.45">
      <c r="A14" s="396"/>
      <c r="B14" s="399" t="s">
        <v>312</v>
      </c>
      <c r="C14" s="401">
        <f>C13*15%</f>
        <v>0</v>
      </c>
      <c r="D14" s="401">
        <f t="shared" ref="D14" si="0">D13*15%</f>
        <v>0</v>
      </c>
      <c r="E14" s="401">
        <f>E13*15%</f>
        <v>0</v>
      </c>
      <c r="F14" s="401">
        <f>F13*15%</f>
        <v>0</v>
      </c>
      <c r="G14" s="407" t="s">
        <v>77</v>
      </c>
      <c r="H14" s="408"/>
      <c r="I14" s="393"/>
    </row>
    <row r="15" spans="1:101" ht="40" customHeight="1" thickBot="1" x14ac:dyDescent="0.3">
      <c r="A15" s="396"/>
      <c r="B15" s="399" t="s">
        <v>313</v>
      </c>
      <c r="C15" s="402">
        <f>C13+C14</f>
        <v>0</v>
      </c>
      <c r="D15" s="402">
        <f>D13+D14</f>
        <v>0</v>
      </c>
      <c r="E15" s="402">
        <f>E13+E14</f>
        <v>0</v>
      </c>
      <c r="F15" s="402">
        <f>F13+F14</f>
        <v>0</v>
      </c>
      <c r="G15" s="529" t="s">
        <v>319</v>
      </c>
      <c r="H15" s="530"/>
      <c r="I15" s="530"/>
    </row>
    <row r="16" spans="1:101" x14ac:dyDescent="0.25">
      <c r="A16" s="351"/>
      <c r="B16" s="351"/>
      <c r="C16" s="429"/>
      <c r="D16" s="351"/>
      <c r="E16" s="351"/>
      <c r="F16" s="351"/>
      <c r="G16" s="358"/>
      <c r="H16" s="351"/>
      <c r="I16" s="351"/>
    </row>
    <row r="17" spans="1:9" ht="13" x14ac:dyDescent="0.3">
      <c r="A17" s="351"/>
      <c r="B17" s="351"/>
      <c r="C17" s="351"/>
      <c r="D17" s="351"/>
      <c r="E17" s="428"/>
      <c r="F17" s="428"/>
      <c r="G17" s="358"/>
      <c r="H17" s="351"/>
      <c r="I17" s="351"/>
    </row>
    <row r="18" spans="1:9" ht="18" x14ac:dyDescent="0.25">
      <c r="A18" s="354"/>
      <c r="B18" s="355"/>
      <c r="C18" s="353"/>
      <c r="D18" s="353"/>
      <c r="E18" s="351"/>
      <c r="F18" s="351"/>
      <c r="G18" s="351"/>
      <c r="H18" s="353"/>
      <c r="I18" s="353"/>
    </row>
    <row r="19" spans="1:9" x14ac:dyDescent="0.25">
      <c r="A19" s="351"/>
      <c r="B19" s="351"/>
      <c r="C19" s="351"/>
      <c r="D19" s="351"/>
      <c r="E19" s="358"/>
      <c r="F19" s="358"/>
      <c r="G19" s="358"/>
    </row>
    <row r="20" spans="1:9" x14ac:dyDescent="0.25">
      <c r="A20" s="351"/>
      <c r="B20" s="351"/>
      <c r="C20" s="351"/>
      <c r="D20" s="351"/>
      <c r="E20" s="358"/>
      <c r="F20" s="358"/>
      <c r="G20" s="358"/>
    </row>
    <row r="21" spans="1:9" x14ac:dyDescent="0.25">
      <c r="A21" s="351"/>
      <c r="B21" s="351"/>
      <c r="C21" s="351"/>
      <c r="D21" s="351"/>
      <c r="E21" s="358"/>
      <c r="F21" s="358"/>
      <c r="G21" s="358"/>
    </row>
    <row r="22" spans="1:9" x14ac:dyDescent="0.25">
      <c r="A22" s="351"/>
      <c r="B22" s="351"/>
      <c r="C22" s="351"/>
      <c r="D22" s="351"/>
      <c r="E22" s="358"/>
      <c r="F22" s="358"/>
      <c r="G22" s="358"/>
    </row>
    <row r="23" spans="1:9" x14ac:dyDescent="0.25">
      <c r="A23" s="351"/>
      <c r="B23" s="351"/>
      <c r="C23" s="351"/>
      <c r="D23" s="351"/>
      <c r="E23" s="358"/>
      <c r="F23" s="358"/>
      <c r="G23" s="358"/>
    </row>
    <row r="24" spans="1:9" x14ac:dyDescent="0.25">
      <c r="A24" s="351"/>
      <c r="B24" s="351"/>
      <c r="C24" s="351"/>
      <c r="D24" s="351"/>
      <c r="E24" s="358"/>
      <c r="F24" s="358"/>
      <c r="G24" s="358"/>
    </row>
    <row r="25" spans="1:9" x14ac:dyDescent="0.25">
      <c r="A25" s="351"/>
      <c r="B25" s="351"/>
      <c r="C25" s="351"/>
      <c r="D25" s="351"/>
      <c r="E25" s="358"/>
      <c r="F25" s="358"/>
      <c r="G25" s="358"/>
    </row>
    <row r="26" spans="1:9" x14ac:dyDescent="0.25">
      <c r="A26" s="351"/>
      <c r="B26" s="351"/>
      <c r="C26" s="351"/>
      <c r="D26" s="351"/>
      <c r="E26" s="358"/>
      <c r="F26" s="358"/>
      <c r="G26" s="358"/>
    </row>
    <row r="27" spans="1:9" x14ac:dyDescent="0.25">
      <c r="A27" s="351"/>
      <c r="B27" s="351"/>
      <c r="C27" s="351"/>
      <c r="D27" s="351"/>
      <c r="E27" s="358"/>
      <c r="F27" s="358"/>
      <c r="G27" s="358"/>
    </row>
    <row r="28" spans="1:9" x14ac:dyDescent="0.25">
      <c r="A28" s="351"/>
      <c r="B28" s="351"/>
      <c r="C28" s="351"/>
      <c r="D28" s="351"/>
      <c r="E28" s="358"/>
      <c r="F28" s="358"/>
      <c r="G28" s="358"/>
    </row>
    <row r="29" spans="1:9" x14ac:dyDescent="0.25">
      <c r="A29" s="351"/>
      <c r="B29" s="351"/>
      <c r="C29" s="351"/>
      <c r="D29" s="351"/>
      <c r="E29" s="358"/>
      <c r="F29" s="358"/>
      <c r="G29" s="358"/>
    </row>
    <row r="30" spans="1:9" x14ac:dyDescent="0.25">
      <c r="A30" s="351"/>
      <c r="B30" s="351"/>
      <c r="C30" s="351"/>
      <c r="D30" s="351"/>
      <c r="E30" s="358"/>
      <c r="F30" s="358"/>
      <c r="G30" s="358"/>
    </row>
    <row r="31" spans="1:9" x14ac:dyDescent="0.25">
      <c r="A31" s="351"/>
      <c r="B31" s="351"/>
      <c r="C31" s="351"/>
      <c r="D31" s="351"/>
      <c r="E31" s="358"/>
      <c r="F31" s="358"/>
      <c r="G31" s="358"/>
    </row>
    <row r="32" spans="1:9" x14ac:dyDescent="0.25">
      <c r="E32" s="358"/>
      <c r="F32" s="358"/>
      <c r="G32" s="358"/>
    </row>
    <row r="33" spans="5:7" x14ac:dyDescent="0.25">
      <c r="E33" s="358"/>
      <c r="F33" s="358"/>
      <c r="G33" s="358"/>
    </row>
    <row r="34" spans="5:7" x14ac:dyDescent="0.25">
      <c r="E34" s="358"/>
      <c r="F34" s="358"/>
      <c r="G34" s="358"/>
    </row>
    <row r="35" spans="5:7" x14ac:dyDescent="0.25">
      <c r="E35" s="358"/>
      <c r="F35" s="358"/>
      <c r="G35" s="358"/>
    </row>
    <row r="36" spans="5:7" x14ac:dyDescent="0.25">
      <c r="E36" s="358"/>
      <c r="F36" s="358"/>
      <c r="G36" s="358"/>
    </row>
    <row r="37" spans="5:7" x14ac:dyDescent="0.25">
      <c r="E37" s="358"/>
      <c r="F37" s="358"/>
      <c r="G37" s="358"/>
    </row>
    <row r="38" spans="5:7" x14ac:dyDescent="0.25">
      <c r="E38" s="358"/>
      <c r="F38" s="358"/>
      <c r="G38" s="358"/>
    </row>
    <row r="39" spans="5:7" x14ac:dyDescent="0.25">
      <c r="E39" s="358"/>
      <c r="F39" s="358"/>
      <c r="G39" s="358"/>
    </row>
    <row r="40" spans="5:7" x14ac:dyDescent="0.25">
      <c r="E40" s="358"/>
      <c r="F40" s="358"/>
      <c r="G40" s="358"/>
    </row>
    <row r="41" spans="5:7" x14ac:dyDescent="0.25">
      <c r="E41" s="358"/>
      <c r="F41" s="358"/>
      <c r="G41" s="358"/>
    </row>
    <row r="42" spans="5:7" x14ac:dyDescent="0.25">
      <c r="E42" s="358"/>
      <c r="F42" s="358"/>
      <c r="G42" s="358"/>
    </row>
    <row r="43" spans="5:7" x14ac:dyDescent="0.25">
      <c r="E43" s="358"/>
      <c r="F43" s="358"/>
      <c r="G43" s="358"/>
    </row>
    <row r="44" spans="5:7" x14ac:dyDescent="0.25">
      <c r="E44" s="358"/>
      <c r="F44" s="358"/>
      <c r="G44" s="358"/>
    </row>
    <row r="45" spans="5:7" x14ac:dyDescent="0.25">
      <c r="E45" s="358"/>
      <c r="F45" s="358"/>
      <c r="G45" s="358"/>
    </row>
    <row r="46" spans="5:7" x14ac:dyDescent="0.25">
      <c r="E46" s="358"/>
      <c r="F46" s="358"/>
      <c r="G46" s="358"/>
    </row>
    <row r="47" spans="5:7" x14ac:dyDescent="0.25">
      <c r="E47" s="358"/>
      <c r="F47" s="358"/>
      <c r="G47" s="358"/>
    </row>
    <row r="48" spans="5:7" x14ac:dyDescent="0.25">
      <c r="E48" s="358"/>
      <c r="F48" s="358"/>
      <c r="G48" s="358"/>
    </row>
    <row r="49" spans="5:7" x14ac:dyDescent="0.25">
      <c r="E49" s="358"/>
      <c r="F49" s="358"/>
      <c r="G49" s="358"/>
    </row>
    <row r="50" spans="5:7" x14ac:dyDescent="0.25">
      <c r="E50" s="358"/>
      <c r="F50" s="358"/>
      <c r="G50" s="358"/>
    </row>
    <row r="51" spans="5:7" x14ac:dyDescent="0.25">
      <c r="E51" s="358"/>
      <c r="F51" s="358"/>
      <c r="G51" s="358"/>
    </row>
    <row r="52" spans="5:7" x14ac:dyDescent="0.25">
      <c r="E52" s="358"/>
      <c r="F52" s="358"/>
      <c r="G52" s="358"/>
    </row>
    <row r="53" spans="5:7" x14ac:dyDescent="0.25">
      <c r="E53" s="358"/>
      <c r="F53" s="358"/>
      <c r="G53" s="358"/>
    </row>
    <row r="54" spans="5:7" x14ac:dyDescent="0.25">
      <c r="E54" s="358"/>
      <c r="F54" s="358"/>
      <c r="G54" s="358"/>
    </row>
    <row r="55" spans="5:7" x14ac:dyDescent="0.25">
      <c r="E55" s="358"/>
      <c r="F55" s="358"/>
      <c r="G55" s="358"/>
    </row>
    <row r="56" spans="5:7" x14ac:dyDescent="0.25">
      <c r="E56" s="358"/>
      <c r="F56" s="358"/>
      <c r="G56" s="358"/>
    </row>
    <row r="57" spans="5:7" x14ac:dyDescent="0.25">
      <c r="E57" s="358"/>
      <c r="F57" s="358"/>
      <c r="G57" s="358"/>
    </row>
    <row r="58" spans="5:7" x14ac:dyDescent="0.25">
      <c r="E58" s="358"/>
      <c r="F58" s="358"/>
      <c r="G58" s="358"/>
    </row>
    <row r="59" spans="5:7" x14ac:dyDescent="0.25">
      <c r="E59" s="358"/>
      <c r="F59" s="358"/>
      <c r="G59" s="358"/>
    </row>
    <row r="60" spans="5:7" x14ac:dyDescent="0.25">
      <c r="E60" s="358"/>
      <c r="F60" s="358"/>
      <c r="G60" s="358"/>
    </row>
    <row r="61" spans="5:7" x14ac:dyDescent="0.25">
      <c r="E61" s="358"/>
      <c r="F61" s="358"/>
      <c r="G61" s="358"/>
    </row>
    <row r="62" spans="5:7" x14ac:dyDescent="0.25">
      <c r="E62" s="358"/>
      <c r="F62" s="358"/>
      <c r="G62" s="358"/>
    </row>
    <row r="63" spans="5:7" x14ac:dyDescent="0.25">
      <c r="E63" s="358"/>
      <c r="F63" s="358"/>
      <c r="G63" s="358"/>
    </row>
    <row r="64" spans="5:7" x14ac:dyDescent="0.25">
      <c r="E64" s="358"/>
      <c r="F64" s="358"/>
      <c r="G64" s="358"/>
    </row>
    <row r="65" spans="5:7" x14ac:dyDescent="0.25">
      <c r="E65" s="358"/>
      <c r="F65" s="358"/>
      <c r="G65" s="358"/>
    </row>
    <row r="66" spans="5:7" x14ac:dyDescent="0.25">
      <c r="E66" s="358"/>
      <c r="F66" s="358"/>
      <c r="G66" s="358"/>
    </row>
    <row r="67" spans="5:7" x14ac:dyDescent="0.25">
      <c r="E67" s="358"/>
      <c r="F67" s="358"/>
      <c r="G67" s="358"/>
    </row>
    <row r="68" spans="5:7" x14ac:dyDescent="0.25">
      <c r="E68" s="358"/>
      <c r="F68" s="358"/>
      <c r="G68" s="358"/>
    </row>
    <row r="69" spans="5:7" x14ac:dyDescent="0.25">
      <c r="E69" s="358"/>
      <c r="F69" s="358"/>
      <c r="G69" s="358"/>
    </row>
    <row r="70" spans="5:7" x14ac:dyDescent="0.25">
      <c r="E70" s="358"/>
      <c r="F70" s="358"/>
      <c r="G70" s="358"/>
    </row>
    <row r="71" spans="5:7" x14ac:dyDescent="0.25">
      <c r="E71" s="358"/>
      <c r="F71" s="358"/>
      <c r="G71" s="358"/>
    </row>
    <row r="72" spans="5:7" x14ac:dyDescent="0.25">
      <c r="E72" s="358"/>
      <c r="F72" s="358"/>
      <c r="G72" s="358"/>
    </row>
    <row r="73" spans="5:7" x14ac:dyDescent="0.25">
      <c r="E73" s="358"/>
      <c r="F73" s="358"/>
      <c r="G73" s="358"/>
    </row>
    <row r="74" spans="5:7" x14ac:dyDescent="0.25">
      <c r="E74" s="358"/>
      <c r="F74" s="358"/>
      <c r="G74" s="358"/>
    </row>
    <row r="75" spans="5:7" x14ac:dyDescent="0.25">
      <c r="E75" s="358"/>
      <c r="F75" s="358"/>
      <c r="G75" s="358"/>
    </row>
    <row r="76" spans="5:7" x14ac:dyDescent="0.25">
      <c r="E76" s="358"/>
      <c r="F76" s="358"/>
      <c r="G76" s="358"/>
    </row>
    <row r="77" spans="5:7" x14ac:dyDescent="0.25">
      <c r="E77" s="358"/>
      <c r="F77" s="358"/>
      <c r="G77" s="358"/>
    </row>
    <row r="78" spans="5:7" x14ac:dyDescent="0.25">
      <c r="E78" s="358"/>
      <c r="F78" s="358"/>
      <c r="G78" s="358"/>
    </row>
    <row r="79" spans="5:7" x14ac:dyDescent="0.25">
      <c r="E79" s="358"/>
      <c r="F79" s="358"/>
      <c r="G79" s="358"/>
    </row>
    <row r="80" spans="5:7" x14ac:dyDescent="0.25">
      <c r="E80" s="358"/>
      <c r="F80" s="358"/>
      <c r="G80" s="358"/>
    </row>
    <row r="81" spans="5:7" x14ac:dyDescent="0.25">
      <c r="E81" s="358"/>
      <c r="F81" s="358"/>
      <c r="G81" s="358"/>
    </row>
    <row r="82" spans="5:7" x14ac:dyDescent="0.25">
      <c r="E82" s="358"/>
      <c r="F82" s="358"/>
      <c r="G82" s="358"/>
    </row>
    <row r="83" spans="5:7" x14ac:dyDescent="0.25">
      <c r="E83" s="358"/>
      <c r="F83" s="358"/>
      <c r="G83" s="358"/>
    </row>
    <row r="84" spans="5:7" x14ac:dyDescent="0.25">
      <c r="E84" s="358"/>
      <c r="F84" s="358"/>
      <c r="G84" s="358"/>
    </row>
    <row r="85" spans="5:7" x14ac:dyDescent="0.25">
      <c r="E85" s="358"/>
      <c r="F85" s="358"/>
      <c r="G85" s="358"/>
    </row>
    <row r="86" spans="5:7" x14ac:dyDescent="0.25">
      <c r="E86" s="358"/>
      <c r="F86" s="358"/>
      <c r="G86" s="358"/>
    </row>
    <row r="87" spans="5:7" x14ac:dyDescent="0.25">
      <c r="E87" s="358"/>
      <c r="F87" s="358"/>
      <c r="G87" s="358"/>
    </row>
    <row r="88" spans="5:7" x14ac:dyDescent="0.25">
      <c r="E88" s="358"/>
      <c r="F88" s="358"/>
      <c r="G88" s="358"/>
    </row>
    <row r="89" spans="5:7" x14ac:dyDescent="0.25">
      <c r="E89" s="358"/>
      <c r="F89" s="358"/>
      <c r="G89" s="358"/>
    </row>
    <row r="90" spans="5:7" x14ac:dyDescent="0.25">
      <c r="E90" s="358"/>
      <c r="F90" s="358"/>
      <c r="G90" s="358"/>
    </row>
    <row r="91" spans="5:7" x14ac:dyDescent="0.25">
      <c r="E91" s="358"/>
      <c r="F91" s="358"/>
      <c r="G91" s="358"/>
    </row>
    <row r="92" spans="5:7" x14ac:dyDescent="0.25">
      <c r="E92" s="358"/>
      <c r="F92" s="358"/>
      <c r="G92" s="358"/>
    </row>
    <row r="93" spans="5:7" x14ac:dyDescent="0.25">
      <c r="E93" s="358"/>
      <c r="F93" s="358"/>
      <c r="G93" s="358"/>
    </row>
    <row r="94" spans="5:7" x14ac:dyDescent="0.25">
      <c r="E94" s="358"/>
      <c r="F94" s="358"/>
      <c r="G94" s="358"/>
    </row>
    <row r="95" spans="5:7" x14ac:dyDescent="0.25">
      <c r="E95" s="358"/>
      <c r="F95" s="358"/>
      <c r="G95" s="358"/>
    </row>
    <row r="96" spans="5:7" x14ac:dyDescent="0.25">
      <c r="E96" s="358"/>
      <c r="F96" s="358"/>
      <c r="G96" s="358"/>
    </row>
    <row r="97" spans="2:9" x14ac:dyDescent="0.25">
      <c r="E97" s="358"/>
      <c r="F97" s="358"/>
      <c r="G97" s="358"/>
    </row>
    <row r="98" spans="2:9" x14ac:dyDescent="0.25">
      <c r="E98" s="358"/>
      <c r="F98" s="358"/>
      <c r="G98" s="358"/>
    </row>
    <row r="99" spans="2:9" x14ac:dyDescent="0.25">
      <c r="E99" s="358"/>
      <c r="F99" s="358"/>
      <c r="G99" s="358"/>
    </row>
    <row r="100" spans="2:9" x14ac:dyDescent="0.25">
      <c r="E100" s="358"/>
      <c r="F100" s="358"/>
      <c r="G100" s="358"/>
    </row>
    <row r="101" spans="2:9" x14ac:dyDescent="0.25">
      <c r="E101" s="358"/>
      <c r="F101" s="358"/>
      <c r="G101" s="358"/>
    </row>
    <row r="102" spans="2:9" x14ac:dyDescent="0.25">
      <c r="E102" s="358"/>
      <c r="F102" s="358"/>
      <c r="G102" s="358"/>
    </row>
    <row r="103" spans="2:9" x14ac:dyDescent="0.25">
      <c r="E103" s="358"/>
      <c r="F103" s="358"/>
      <c r="G103" s="358"/>
    </row>
    <row r="104" spans="2:9" x14ac:dyDescent="0.25">
      <c r="E104" s="358"/>
      <c r="F104" s="358"/>
      <c r="G104" s="358"/>
    </row>
    <row r="105" spans="2:9" x14ac:dyDescent="0.25">
      <c r="E105" s="358"/>
      <c r="F105" s="358"/>
      <c r="G105" s="358"/>
    </row>
    <row r="106" spans="2:9" x14ac:dyDescent="0.25">
      <c r="E106" s="358"/>
      <c r="F106" s="358"/>
      <c r="G106" s="358"/>
    </row>
    <row r="107" spans="2:9" x14ac:dyDescent="0.25">
      <c r="E107" s="358"/>
      <c r="F107" s="358"/>
      <c r="G107" s="358"/>
    </row>
    <row r="108" spans="2:9" x14ac:dyDescent="0.25">
      <c r="E108" s="358"/>
      <c r="F108" s="358"/>
      <c r="G108" s="358"/>
    </row>
    <row r="109" spans="2:9" x14ac:dyDescent="0.25">
      <c r="E109" s="358"/>
      <c r="F109" s="358"/>
      <c r="G109" s="358"/>
    </row>
    <row r="110" spans="2:9" x14ac:dyDescent="0.25">
      <c r="E110" s="358"/>
      <c r="F110" s="358"/>
      <c r="G110" s="358"/>
    </row>
    <row r="111" spans="2:9" x14ac:dyDescent="0.25">
      <c r="E111" s="358"/>
      <c r="F111" s="358"/>
      <c r="G111" s="358"/>
    </row>
    <row r="112" spans="2:9" x14ac:dyDescent="0.25">
      <c r="B112" s="351"/>
      <c r="C112" s="351"/>
      <c r="D112" s="351"/>
      <c r="E112" s="358"/>
      <c r="F112" s="358"/>
      <c r="G112" s="358"/>
      <c r="H112" s="351"/>
      <c r="I112" s="351"/>
    </row>
    <row r="113" spans="2:9" ht="15.5" x14ac:dyDescent="0.35">
      <c r="B113" s="298"/>
      <c r="C113" s="298"/>
      <c r="D113" s="298"/>
      <c r="E113" s="357"/>
      <c r="F113" s="357"/>
      <c r="G113" s="357"/>
      <c r="H113" s="298"/>
      <c r="I113" s="298"/>
    </row>
    <row r="114" spans="2:9" ht="15.5" x14ac:dyDescent="0.35">
      <c r="B114" s="298"/>
      <c r="C114" s="298"/>
      <c r="D114" s="298"/>
      <c r="E114" s="357"/>
      <c r="F114" s="357"/>
      <c r="G114" s="357"/>
      <c r="H114" s="298"/>
      <c r="I114" s="298"/>
    </row>
    <row r="115" spans="2:9" ht="15.5" x14ac:dyDescent="0.35">
      <c r="B115" s="298"/>
      <c r="C115" s="298"/>
      <c r="D115" s="298"/>
      <c r="E115" s="357"/>
      <c r="F115" s="357"/>
      <c r="G115" s="357"/>
      <c r="H115" s="298"/>
      <c r="I115" s="298"/>
    </row>
  </sheetData>
  <mergeCells count="7">
    <mergeCell ref="G13:I13"/>
    <mergeCell ref="G15:I15"/>
    <mergeCell ref="A1:B1"/>
    <mergeCell ref="A2:B2"/>
    <mergeCell ref="A3:B3"/>
    <mergeCell ref="A4:B4"/>
    <mergeCell ref="D8:F8"/>
  </mergeCells>
  <pageMargins left="0.7" right="0.7" top="0.75" bottom="0.75" header="0.3" footer="0.3"/>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83"/>
  <sheetViews>
    <sheetView topLeftCell="A18" zoomScaleNormal="100" workbookViewId="0">
      <selection activeCell="K75" sqref="K75"/>
    </sheetView>
  </sheetViews>
  <sheetFormatPr defaultRowHeight="12.5" x14ac:dyDescent="0.25"/>
  <cols>
    <col min="1" max="1" width="11.453125" style="108" customWidth="1"/>
    <col min="3" max="3" width="12.1796875" customWidth="1"/>
    <col min="4" max="4" width="11" customWidth="1"/>
    <col min="6" max="6" width="3.453125" customWidth="1"/>
    <col min="7" max="7" width="6" customWidth="1"/>
    <col min="8" max="8" width="12.54296875" customWidth="1"/>
    <col min="9" max="9" width="8.54296875" customWidth="1"/>
    <col min="10" max="10" width="10.81640625" customWidth="1"/>
    <col min="11" max="11" width="20.453125" customWidth="1"/>
    <col min="12" max="18" width="20.453125" style="196" customWidth="1"/>
    <col min="85" max="85" width="11" customWidth="1"/>
    <col min="88" max="88" width="10.1796875" customWidth="1"/>
    <col min="92" max="97" width="17.81640625" customWidth="1"/>
    <col min="98" max="98" width="19" customWidth="1"/>
    <col min="99" max="99" width="19.1796875" customWidth="1"/>
    <col min="100" max="100" width="18.81640625" customWidth="1"/>
    <col min="101" max="101" width="17.453125" customWidth="1"/>
    <col min="102" max="102" width="16.1796875" customWidth="1"/>
    <col min="103" max="107" width="5.81640625" customWidth="1"/>
    <col min="108" max="108" width="17.1796875" customWidth="1"/>
  </cols>
  <sheetData>
    <row r="1" spans="1:18" s="6" customFormat="1" ht="15.5" x14ac:dyDescent="0.25">
      <c r="A1" s="3" t="s">
        <v>81</v>
      </c>
      <c r="B1" s="78"/>
      <c r="C1" s="39">
        <f>'Tender Cover Sheet'!C12</f>
        <v>0</v>
      </c>
      <c r="D1" s="3"/>
      <c r="G1" s="35"/>
      <c r="L1" s="35"/>
      <c r="M1" s="10"/>
      <c r="N1" s="37"/>
      <c r="O1" s="7"/>
      <c r="Q1" s="38"/>
      <c r="R1" s="7"/>
    </row>
    <row r="2" spans="1:18" s="6" customFormat="1" ht="15.5" x14ac:dyDescent="0.25">
      <c r="A2" s="3" t="s">
        <v>82</v>
      </c>
      <c r="B2" s="78"/>
      <c r="C2" s="39">
        <f>'Tender Cover Sheet'!C14</f>
        <v>0</v>
      </c>
      <c r="G2" s="35"/>
      <c r="K2" s="8"/>
      <c r="L2" s="36"/>
      <c r="M2" s="11"/>
      <c r="N2" s="37"/>
      <c r="O2" s="7"/>
      <c r="Q2" s="38"/>
      <c r="R2" s="7"/>
    </row>
    <row r="3" spans="1:18" s="6" customFormat="1" ht="15.5" x14ac:dyDescent="0.25">
      <c r="A3" s="3" t="s">
        <v>83</v>
      </c>
      <c r="B3" s="78"/>
      <c r="C3" s="95" t="str">
        <f>'Tender Cover Sheet'!C16</f>
        <v>Design, Supply, Delivery, Installation, Commissioning, Testing, Support and Training on Internet Protocol Address Management (IPAM) Solution on an as and when required basis for a period of five (5) years.</v>
      </c>
      <c r="G3" s="35"/>
      <c r="K3" s="8"/>
      <c r="L3" s="36"/>
      <c r="M3" s="11"/>
      <c r="N3" s="37"/>
      <c r="O3" s="7"/>
      <c r="Q3" s="38"/>
      <c r="R3" s="7"/>
    </row>
    <row r="4" spans="1:18" s="6" customFormat="1" ht="15.5" x14ac:dyDescent="0.25">
      <c r="A4" s="3" t="s">
        <v>87</v>
      </c>
      <c r="B4" s="78"/>
      <c r="C4" s="95" t="str">
        <f>'Tender Cover Sheet'!C18</f>
        <v>Main Offer Only</v>
      </c>
      <c r="G4" s="35"/>
      <c r="K4" s="8"/>
      <c r="L4" s="36"/>
      <c r="M4" s="11"/>
      <c r="N4" s="37"/>
      <c r="O4" s="7"/>
      <c r="Q4" s="38"/>
      <c r="R4" s="7"/>
    </row>
    <row r="5" spans="1:18" s="6" customFormat="1" ht="15.5" x14ac:dyDescent="0.25">
      <c r="A5" s="199"/>
      <c r="B5" s="68"/>
      <c r="C5" s="3"/>
      <c r="D5" s="3"/>
      <c r="E5" s="3"/>
      <c r="F5" s="9"/>
      <c r="G5" s="69"/>
      <c r="H5" s="9"/>
      <c r="I5" s="9"/>
      <c r="J5" s="7"/>
      <c r="K5" s="7"/>
      <c r="L5" s="170"/>
      <c r="M5" s="170"/>
      <c r="N5" s="170"/>
      <c r="O5" s="170"/>
      <c r="P5" s="171"/>
      <c r="Q5" s="172"/>
      <c r="R5" s="173"/>
    </row>
    <row r="6" spans="1:18" s="4" customFormat="1" ht="18" x14ac:dyDescent="0.25">
      <c r="A6" s="200" t="s">
        <v>212</v>
      </c>
      <c r="B6" s="65"/>
      <c r="C6" s="49"/>
      <c r="D6" s="49"/>
      <c r="E6" s="49"/>
      <c r="F6" s="19"/>
      <c r="G6" s="66"/>
      <c r="H6" s="19"/>
      <c r="I6" s="19"/>
      <c r="J6" s="5"/>
      <c r="K6" s="5"/>
      <c r="L6" s="174"/>
      <c r="M6" s="174"/>
      <c r="N6" s="174"/>
      <c r="O6" s="174"/>
      <c r="P6" s="171"/>
      <c r="Q6" s="172"/>
      <c r="R6" s="173"/>
    </row>
    <row r="7" spans="1:18" s="4" customFormat="1" ht="14" x14ac:dyDescent="0.25">
      <c r="A7" s="199"/>
      <c r="B7" s="65"/>
      <c r="C7" s="49"/>
      <c r="D7" s="49"/>
      <c r="E7" s="49"/>
      <c r="F7" s="19"/>
      <c r="G7" s="66"/>
      <c r="H7" s="19"/>
      <c r="I7" s="19"/>
      <c r="J7" s="5"/>
      <c r="K7" s="5"/>
      <c r="L7" s="174"/>
      <c r="M7" s="174"/>
      <c r="N7" s="174"/>
      <c r="O7" s="174"/>
      <c r="P7" s="171"/>
      <c r="Q7" s="172"/>
      <c r="R7" s="173"/>
    </row>
    <row r="8" spans="1:18" s="4" customFormat="1" ht="18" x14ac:dyDescent="0.25">
      <c r="A8" s="200" t="s">
        <v>114</v>
      </c>
      <c r="B8" s="65"/>
      <c r="C8" s="49"/>
      <c r="D8" s="49"/>
      <c r="E8" s="49"/>
      <c r="F8" s="19"/>
      <c r="G8" s="66"/>
      <c r="H8" s="19"/>
      <c r="I8" s="19"/>
      <c r="J8" s="5"/>
      <c r="K8" s="5"/>
      <c r="L8" s="174"/>
      <c r="M8" s="174"/>
      <c r="N8" s="174"/>
      <c r="O8" s="174"/>
      <c r="P8" s="171"/>
      <c r="Q8" s="172"/>
      <c r="R8" s="173"/>
    </row>
    <row r="9" spans="1:18" s="4" customFormat="1" ht="42" customHeight="1" x14ac:dyDescent="0.25">
      <c r="A9" s="251">
        <v>1</v>
      </c>
      <c r="B9" s="502" t="s">
        <v>219</v>
      </c>
      <c r="C9" s="502"/>
      <c r="D9" s="502"/>
      <c r="E9" s="502"/>
      <c r="F9" s="502"/>
      <c r="G9" s="502"/>
      <c r="H9" s="502"/>
      <c r="I9" s="19"/>
      <c r="J9" s="5"/>
      <c r="K9" s="5"/>
      <c r="L9" s="174"/>
      <c r="M9" s="174"/>
      <c r="N9" s="174"/>
      <c r="O9" s="174"/>
      <c r="P9" s="171"/>
      <c r="Q9" s="172"/>
      <c r="R9" s="173"/>
    </row>
    <row r="10" spans="1:18" s="4" customFormat="1" ht="18.5" thickBot="1" x14ac:dyDescent="0.3">
      <c r="A10" s="200"/>
      <c r="B10" s="65"/>
      <c r="C10" s="49"/>
      <c r="D10" s="49"/>
      <c r="E10" s="49"/>
      <c r="F10" s="19"/>
      <c r="G10" s="66"/>
      <c r="H10" s="19"/>
      <c r="I10" s="19"/>
      <c r="J10" s="5"/>
      <c r="K10" s="239"/>
      <c r="L10" s="239"/>
      <c r="M10" s="239"/>
      <c r="N10" s="239"/>
      <c r="O10" s="239"/>
      <c r="P10" s="239"/>
      <c r="Q10" s="239"/>
      <c r="R10" s="239"/>
    </row>
    <row r="11" spans="1:18" s="115" customFormat="1" ht="18.5" thickBot="1" x14ac:dyDescent="0.3">
      <c r="A11" s="201"/>
      <c r="B11" s="243"/>
      <c r="F11" s="244"/>
      <c r="G11" s="245"/>
      <c r="H11" s="244"/>
      <c r="I11" s="244"/>
      <c r="J11" s="246"/>
      <c r="K11" s="250">
        <v>1</v>
      </c>
      <c r="L11" s="250">
        <v>2</v>
      </c>
      <c r="M11" s="250">
        <v>3</v>
      </c>
      <c r="N11" s="249">
        <v>4</v>
      </c>
      <c r="O11" s="249">
        <v>5</v>
      </c>
      <c r="P11" s="249">
        <v>6</v>
      </c>
      <c r="Q11" s="249">
        <v>7</v>
      </c>
      <c r="R11" s="249">
        <v>8</v>
      </c>
    </row>
    <row r="12" spans="1:18" s="229" customFormat="1" ht="87" customHeight="1" thickBot="1" x14ac:dyDescent="0.3">
      <c r="A12" s="240" t="s">
        <v>120</v>
      </c>
      <c r="B12" s="536" t="s">
        <v>225</v>
      </c>
      <c r="C12" s="537"/>
      <c r="D12" s="537"/>
      <c r="E12" s="537"/>
      <c r="F12" s="537"/>
      <c r="G12" s="537"/>
      <c r="H12" s="538"/>
      <c r="I12" s="241" t="s">
        <v>77</v>
      </c>
      <c r="J12" s="241"/>
      <c r="K12" s="247" t="e">
        <f>#REF!</f>
        <v>#REF!</v>
      </c>
      <c r="L12" s="248" t="e">
        <f>#REF!</f>
        <v>#REF!</v>
      </c>
      <c r="M12" s="248" t="e">
        <f>#REF!</f>
        <v>#REF!</v>
      </c>
      <c r="N12" s="248" t="e">
        <f>#REF!</f>
        <v>#REF!</v>
      </c>
      <c r="O12" s="248" t="e">
        <f>#REF!</f>
        <v>#REF!</v>
      </c>
      <c r="P12" s="248" t="e">
        <f>#REF!</f>
        <v>#REF!</v>
      </c>
      <c r="Q12" s="248" t="e">
        <f>#REF!</f>
        <v>#REF!</v>
      </c>
      <c r="R12" s="248" t="e">
        <f>#REF!</f>
        <v>#REF!</v>
      </c>
    </row>
    <row r="13" spans="1:18" ht="18" customHeight="1" x14ac:dyDescent="0.35">
      <c r="A13" s="202"/>
      <c r="B13" s="540" t="s">
        <v>130</v>
      </c>
      <c r="C13" s="541"/>
      <c r="D13" s="541"/>
      <c r="E13" s="541"/>
      <c r="F13" s="541"/>
      <c r="G13" s="541"/>
      <c r="H13" s="542"/>
      <c r="I13" s="124" t="s">
        <v>77</v>
      </c>
      <c r="J13" s="125"/>
      <c r="K13" s="242"/>
      <c r="L13" s="242"/>
      <c r="M13" s="242"/>
      <c r="N13" s="242"/>
      <c r="O13" s="242"/>
      <c r="P13" s="242"/>
      <c r="Q13" s="242"/>
      <c r="R13" s="242"/>
    </row>
    <row r="14" spans="1:18" ht="18" customHeight="1" x14ac:dyDescent="0.3">
      <c r="A14" s="203"/>
      <c r="B14" s="152" t="s">
        <v>131</v>
      </c>
      <c r="C14" s="126"/>
      <c r="D14" s="126"/>
      <c r="E14" s="126"/>
      <c r="F14" s="126"/>
      <c r="G14" s="126"/>
      <c r="H14" s="127"/>
      <c r="I14" s="128"/>
      <c r="J14" s="116"/>
      <c r="K14" s="206"/>
      <c r="L14" s="206"/>
      <c r="M14" s="206"/>
      <c r="N14" s="206"/>
      <c r="O14" s="206"/>
      <c r="P14" s="206"/>
      <c r="Q14" s="206"/>
      <c r="R14" s="206"/>
    </row>
    <row r="15" spans="1:18" ht="22.5" customHeight="1" thickBot="1" x14ac:dyDescent="0.35">
      <c r="A15" s="204"/>
      <c r="B15" s="129" t="s">
        <v>132</v>
      </c>
      <c r="C15" s="129"/>
      <c r="D15" s="129"/>
      <c r="E15" s="129"/>
      <c r="F15" s="129"/>
      <c r="G15" s="129"/>
      <c r="H15" s="130"/>
      <c r="I15" s="131"/>
      <c r="J15" s="130"/>
      <c r="K15" s="207"/>
      <c r="L15" s="207"/>
      <c r="M15" s="207"/>
      <c r="N15" s="207"/>
      <c r="O15" s="207"/>
      <c r="P15" s="207"/>
      <c r="Q15" s="207"/>
      <c r="R15" s="207"/>
    </row>
    <row r="16" spans="1:18" ht="14" x14ac:dyDescent="0.3">
      <c r="A16" s="205"/>
      <c r="B16" s="218" t="s">
        <v>133</v>
      </c>
      <c r="C16" s="218"/>
      <c r="D16" s="218"/>
      <c r="E16" s="150"/>
      <c r="F16" s="150"/>
      <c r="G16" s="150"/>
      <c r="H16" s="150"/>
      <c r="I16" s="223"/>
      <c r="J16" s="220" t="s">
        <v>134</v>
      </c>
      <c r="K16" s="235"/>
      <c r="L16" s="235"/>
      <c r="M16" s="176"/>
      <c r="N16" s="176"/>
      <c r="O16" s="176"/>
      <c r="P16" s="176"/>
      <c r="Q16" s="176"/>
      <c r="R16" s="176"/>
    </row>
    <row r="17" spans="1:18" x14ac:dyDescent="0.25">
      <c r="A17" s="114">
        <v>1</v>
      </c>
      <c r="B17" t="s">
        <v>135</v>
      </c>
      <c r="I17" s="104"/>
      <c r="J17" s="224" t="s">
        <v>134</v>
      </c>
      <c r="K17" s="177">
        <v>1000</v>
      </c>
      <c r="L17" s="177"/>
      <c r="M17" s="177"/>
      <c r="N17" s="177"/>
      <c r="O17" s="177"/>
      <c r="P17" s="177"/>
      <c r="Q17" s="177"/>
      <c r="R17" s="177"/>
    </row>
    <row r="18" spans="1:18" x14ac:dyDescent="0.25">
      <c r="A18" s="114">
        <v>2</v>
      </c>
      <c r="B18" t="s">
        <v>136</v>
      </c>
      <c r="I18" s="104"/>
      <c r="J18" s="224" t="s">
        <v>134</v>
      </c>
      <c r="K18" s="179"/>
      <c r="L18" s="179"/>
      <c r="M18" s="179"/>
      <c r="N18" s="179"/>
      <c r="O18" s="179"/>
      <c r="P18" s="179"/>
      <c r="Q18" s="179"/>
      <c r="R18" s="179"/>
    </row>
    <row r="19" spans="1:18" x14ac:dyDescent="0.25">
      <c r="A19" s="114">
        <v>3</v>
      </c>
      <c r="B19" t="s">
        <v>137</v>
      </c>
      <c r="I19" s="104"/>
      <c r="J19" s="224" t="s">
        <v>134</v>
      </c>
      <c r="K19" s="177"/>
      <c r="L19" s="177"/>
      <c r="M19" s="177"/>
      <c r="N19" s="177"/>
      <c r="O19" s="177"/>
      <c r="P19" s="177"/>
      <c r="Q19" s="177"/>
      <c r="R19" s="177"/>
    </row>
    <row r="20" spans="1:18" ht="13" thickBot="1" x14ac:dyDescent="0.3">
      <c r="A20" s="118">
        <v>4</v>
      </c>
      <c r="B20" t="s">
        <v>138</v>
      </c>
      <c r="I20" s="104"/>
      <c r="J20" s="224" t="s">
        <v>134</v>
      </c>
      <c r="K20" s="181"/>
      <c r="L20" s="181"/>
      <c r="M20" s="181"/>
      <c r="N20" s="181"/>
      <c r="O20" s="181"/>
      <c r="P20" s="181"/>
      <c r="Q20" s="181"/>
      <c r="R20" s="181"/>
    </row>
    <row r="21" spans="1:18" ht="13" thickBot="1" x14ac:dyDescent="0.3">
      <c r="A21" s="138">
        <v>5</v>
      </c>
      <c r="B21" s="139" t="s">
        <v>139</v>
      </c>
      <c r="C21" s="139"/>
      <c r="D21" s="139"/>
      <c r="E21" s="139"/>
      <c r="F21" s="139"/>
      <c r="G21" s="139"/>
      <c r="H21" s="139" t="s">
        <v>140</v>
      </c>
      <c r="I21" s="140"/>
      <c r="J21" s="225" t="s">
        <v>134</v>
      </c>
      <c r="K21" s="184">
        <f>SUM(K17:K20)</f>
        <v>1000</v>
      </c>
      <c r="L21" s="184">
        <f t="shared" ref="L21:R21" si="0">SUM(L17:L20)</f>
        <v>0</v>
      </c>
      <c r="M21" s="184">
        <f t="shared" si="0"/>
        <v>0</v>
      </c>
      <c r="N21" s="184">
        <f t="shared" si="0"/>
        <v>0</v>
      </c>
      <c r="O21" s="184">
        <f t="shared" si="0"/>
        <v>0</v>
      </c>
      <c r="P21" s="184">
        <f t="shared" si="0"/>
        <v>0</v>
      </c>
      <c r="Q21" s="184">
        <f t="shared" si="0"/>
        <v>0</v>
      </c>
      <c r="R21" s="184">
        <f t="shared" si="0"/>
        <v>0</v>
      </c>
    </row>
    <row r="22" spans="1:18" x14ac:dyDescent="0.25">
      <c r="A22" s="117">
        <v>6</v>
      </c>
      <c r="B22" t="s">
        <v>141</v>
      </c>
      <c r="I22" s="104"/>
      <c r="J22" s="224" t="s">
        <v>134</v>
      </c>
      <c r="K22" s="177"/>
      <c r="L22" s="177"/>
      <c r="M22" s="185"/>
      <c r="N22" s="185"/>
      <c r="O22" s="185"/>
      <c r="P22" s="185"/>
      <c r="Q22" s="185"/>
      <c r="R22" s="185"/>
    </row>
    <row r="23" spans="1:18" x14ac:dyDescent="0.25">
      <c r="A23" s="114">
        <v>7</v>
      </c>
      <c r="B23" t="s">
        <v>142</v>
      </c>
      <c r="I23" s="104"/>
      <c r="J23" s="224" t="s">
        <v>134</v>
      </c>
      <c r="K23" s="179"/>
      <c r="L23" s="179"/>
      <c r="M23" s="177"/>
      <c r="N23" s="177"/>
      <c r="O23" s="177"/>
      <c r="P23" s="177"/>
      <c r="Q23" s="177"/>
      <c r="R23" s="177"/>
    </row>
    <row r="24" spans="1:18" x14ac:dyDescent="0.25">
      <c r="A24" s="114">
        <v>8</v>
      </c>
      <c r="B24" t="s">
        <v>143</v>
      </c>
      <c r="I24" s="104"/>
      <c r="J24" s="224" t="s">
        <v>134</v>
      </c>
      <c r="K24" s="177"/>
      <c r="L24" s="177"/>
      <c r="M24" s="179"/>
      <c r="N24" s="179"/>
      <c r="O24" s="179"/>
      <c r="P24" s="179"/>
      <c r="Q24" s="179"/>
      <c r="R24" s="179"/>
    </row>
    <row r="25" spans="1:18" x14ac:dyDescent="0.25">
      <c r="A25" s="114">
        <v>9</v>
      </c>
      <c r="B25" t="s">
        <v>144</v>
      </c>
      <c r="I25" s="104"/>
      <c r="J25" s="224" t="s">
        <v>134</v>
      </c>
      <c r="K25" s="181"/>
      <c r="L25" s="181"/>
      <c r="M25" s="177"/>
      <c r="N25" s="177"/>
      <c r="O25" s="177"/>
      <c r="P25" s="177"/>
      <c r="Q25" s="177"/>
      <c r="R25" s="177"/>
    </row>
    <row r="26" spans="1:18" ht="13" thickBot="1" x14ac:dyDescent="0.3">
      <c r="A26" s="118">
        <v>10</v>
      </c>
      <c r="B26" t="s">
        <v>145</v>
      </c>
      <c r="I26" s="104"/>
      <c r="J26" s="224" t="s">
        <v>134</v>
      </c>
      <c r="K26" s="177"/>
      <c r="L26" s="177"/>
      <c r="M26" s="181"/>
      <c r="N26" s="181"/>
      <c r="O26" s="181"/>
      <c r="P26" s="181"/>
      <c r="Q26" s="181"/>
      <c r="R26" s="181"/>
    </row>
    <row r="27" spans="1:18" ht="13" thickBot="1" x14ac:dyDescent="0.3">
      <c r="A27" s="138">
        <v>11</v>
      </c>
      <c r="B27" s="139" t="s">
        <v>146</v>
      </c>
      <c r="C27" s="139"/>
      <c r="D27" s="139"/>
      <c r="E27" s="139"/>
      <c r="F27" s="139"/>
      <c r="G27" s="139"/>
      <c r="H27" s="139" t="s">
        <v>147</v>
      </c>
      <c r="I27" s="140"/>
      <c r="J27" s="225" t="s">
        <v>134</v>
      </c>
      <c r="K27" s="187">
        <f t="shared" ref="K27:R27" si="1">SUM(K22:K26)</f>
        <v>0</v>
      </c>
      <c r="L27" s="187">
        <f t="shared" si="1"/>
        <v>0</v>
      </c>
      <c r="M27" s="187">
        <f t="shared" si="1"/>
        <v>0</v>
      </c>
      <c r="N27" s="187">
        <f t="shared" si="1"/>
        <v>0</v>
      </c>
      <c r="O27" s="187">
        <f t="shared" si="1"/>
        <v>0</v>
      </c>
      <c r="P27" s="187">
        <f t="shared" si="1"/>
        <v>0</v>
      </c>
      <c r="Q27" s="187">
        <f t="shared" si="1"/>
        <v>0</v>
      </c>
      <c r="R27" s="187">
        <f t="shared" si="1"/>
        <v>0</v>
      </c>
    </row>
    <row r="28" spans="1:18" x14ac:dyDescent="0.25">
      <c r="A28" s="117">
        <v>12</v>
      </c>
      <c r="B28" t="s">
        <v>148</v>
      </c>
      <c r="I28" s="104"/>
      <c r="J28" s="224" t="s">
        <v>134</v>
      </c>
      <c r="K28" s="177"/>
      <c r="L28" s="177"/>
      <c r="M28" s="186"/>
      <c r="N28" s="186"/>
      <c r="O28" s="186"/>
      <c r="P28" s="186"/>
      <c r="Q28" s="186"/>
      <c r="R28" s="186"/>
    </row>
    <row r="29" spans="1:18" ht="13" thickBot="1" x14ac:dyDescent="0.3">
      <c r="A29" s="118">
        <v>13</v>
      </c>
      <c r="B29" t="s">
        <v>149</v>
      </c>
      <c r="I29" s="104"/>
      <c r="J29" s="224" t="s">
        <v>134</v>
      </c>
      <c r="K29" s="179"/>
      <c r="L29" s="179"/>
      <c r="M29" s="183"/>
      <c r="N29" s="183"/>
      <c r="O29" s="183"/>
      <c r="P29" s="183"/>
      <c r="Q29" s="183"/>
      <c r="R29" s="183"/>
    </row>
    <row r="30" spans="1:18" ht="13" thickBot="1" x14ac:dyDescent="0.3">
      <c r="A30" s="138">
        <v>14</v>
      </c>
      <c r="B30" s="139" t="s">
        <v>150</v>
      </c>
      <c r="C30" s="139"/>
      <c r="D30" s="139"/>
      <c r="E30" s="139"/>
      <c r="F30" s="139"/>
      <c r="G30" s="139"/>
      <c r="H30" s="139" t="s">
        <v>151</v>
      </c>
      <c r="I30" s="140"/>
      <c r="J30" s="225" t="s">
        <v>134</v>
      </c>
      <c r="K30" s="184">
        <f t="shared" ref="K30:P30" si="2">SUM(K28:K29)</f>
        <v>0</v>
      </c>
      <c r="L30" s="184">
        <f t="shared" si="2"/>
        <v>0</v>
      </c>
      <c r="M30" s="184">
        <f t="shared" si="2"/>
        <v>0</v>
      </c>
      <c r="N30" s="184">
        <f t="shared" si="2"/>
        <v>0</v>
      </c>
      <c r="O30" s="184">
        <f t="shared" si="2"/>
        <v>0</v>
      </c>
      <c r="P30" s="184">
        <f t="shared" si="2"/>
        <v>0</v>
      </c>
      <c r="Q30" s="184">
        <f>SUM(Q28:Q29)</f>
        <v>0</v>
      </c>
      <c r="R30" s="184">
        <f>SUM(R28:R29)</f>
        <v>0</v>
      </c>
    </row>
    <row r="31" spans="1:18" ht="13" thickBot="1" x14ac:dyDescent="0.3">
      <c r="A31" s="141">
        <v>15</v>
      </c>
      <c r="B31" s="142" t="s">
        <v>152</v>
      </c>
      <c r="C31" s="142"/>
      <c r="D31" s="142"/>
      <c r="E31" s="142"/>
      <c r="F31" s="142"/>
      <c r="G31" s="142"/>
      <c r="H31" s="142" t="s">
        <v>153</v>
      </c>
      <c r="I31" s="143"/>
      <c r="J31" s="226" t="s">
        <v>134</v>
      </c>
      <c r="K31" s="189">
        <f t="shared" ref="K31:P31" si="3">K21+K27+K30</f>
        <v>1000</v>
      </c>
      <c r="L31" s="189">
        <f t="shared" si="3"/>
        <v>0</v>
      </c>
      <c r="M31" s="189">
        <f t="shared" si="3"/>
        <v>0</v>
      </c>
      <c r="N31" s="189">
        <f t="shared" si="3"/>
        <v>0</v>
      </c>
      <c r="O31" s="189">
        <f t="shared" si="3"/>
        <v>0</v>
      </c>
      <c r="P31" s="189">
        <f t="shared" si="3"/>
        <v>0</v>
      </c>
      <c r="Q31" s="189">
        <f>Q21+Q27+Q30</f>
        <v>0</v>
      </c>
      <c r="R31" s="189">
        <f>R21+R27+R30</f>
        <v>0</v>
      </c>
    </row>
    <row r="32" spans="1:18" ht="13" thickBot="1" x14ac:dyDescent="0.3">
      <c r="A32" s="148"/>
      <c r="B32" s="130"/>
      <c r="C32" s="130"/>
      <c r="D32" s="130"/>
      <c r="E32" s="130"/>
      <c r="F32" s="130"/>
      <c r="G32" s="130"/>
      <c r="H32" s="130"/>
      <c r="I32" s="128"/>
      <c r="J32" s="222"/>
      <c r="K32" s="221"/>
      <c r="L32" s="221"/>
      <c r="M32" s="221"/>
      <c r="N32" s="221"/>
      <c r="O32" s="221"/>
      <c r="P32" s="221"/>
      <c r="Q32" s="221"/>
      <c r="R32" s="221"/>
    </row>
    <row r="33" spans="1:18" ht="14" x14ac:dyDescent="0.3">
      <c r="A33" s="149" t="s">
        <v>77</v>
      </c>
      <c r="B33" s="218" t="s">
        <v>154</v>
      </c>
      <c r="C33" s="219"/>
      <c r="D33" s="219"/>
      <c r="E33" s="219"/>
      <c r="F33" s="116"/>
      <c r="G33" s="116"/>
      <c r="H33" s="116"/>
      <c r="I33" s="151"/>
      <c r="J33" s="227"/>
      <c r="K33" s="236"/>
      <c r="L33" s="236"/>
      <c r="M33" s="175"/>
      <c r="N33" s="175"/>
      <c r="O33" s="175"/>
      <c r="P33" s="175"/>
      <c r="Q33" s="175"/>
      <c r="R33" s="175"/>
    </row>
    <row r="34" spans="1:18" x14ac:dyDescent="0.25">
      <c r="A34" s="114">
        <v>16</v>
      </c>
      <c r="B34" t="s">
        <v>155</v>
      </c>
      <c r="I34" s="104"/>
      <c r="J34" s="224"/>
      <c r="K34" s="177"/>
      <c r="L34" s="177"/>
      <c r="M34" s="177"/>
      <c r="N34" s="177"/>
      <c r="O34" s="177"/>
      <c r="P34" s="177"/>
      <c r="Q34" s="177"/>
      <c r="R34" s="177"/>
    </row>
    <row r="35" spans="1:18" ht="13" thickBot="1" x14ac:dyDescent="0.3">
      <c r="A35" s="118">
        <v>17</v>
      </c>
      <c r="B35" s="103" t="s">
        <v>156</v>
      </c>
      <c r="I35" s="107"/>
      <c r="J35" s="228"/>
      <c r="K35" s="179"/>
      <c r="L35" s="179"/>
      <c r="M35" s="181"/>
      <c r="N35" s="181"/>
      <c r="O35" s="181"/>
      <c r="P35" s="181"/>
      <c r="Q35" s="181"/>
      <c r="R35" s="181"/>
    </row>
    <row r="36" spans="1:18" ht="13" thickBot="1" x14ac:dyDescent="0.3">
      <c r="A36" s="138">
        <v>18</v>
      </c>
      <c r="B36" s="144" t="s">
        <v>157</v>
      </c>
      <c r="C36" s="139"/>
      <c r="D36" s="139"/>
      <c r="E36" s="144"/>
      <c r="F36" s="139"/>
      <c r="G36" s="139"/>
      <c r="H36" s="144" t="s">
        <v>158</v>
      </c>
      <c r="I36" s="140"/>
      <c r="J36" s="225"/>
      <c r="K36" s="187">
        <f t="shared" ref="K36:P36" si="4">SUM(K34:K35)</f>
        <v>0</v>
      </c>
      <c r="L36" s="187">
        <f t="shared" si="4"/>
        <v>0</v>
      </c>
      <c r="M36" s="187">
        <f t="shared" si="4"/>
        <v>0</v>
      </c>
      <c r="N36" s="187">
        <f t="shared" si="4"/>
        <v>0</v>
      </c>
      <c r="O36" s="187">
        <f t="shared" si="4"/>
        <v>0</v>
      </c>
      <c r="P36" s="187">
        <f t="shared" si="4"/>
        <v>0</v>
      </c>
      <c r="Q36" s="187">
        <f>SUM(Q34:Q35)</f>
        <v>0</v>
      </c>
      <c r="R36" s="187">
        <f>SUM(R34:R35)</f>
        <v>0</v>
      </c>
    </row>
    <row r="37" spans="1:18" x14ac:dyDescent="0.25">
      <c r="A37" s="117">
        <v>19</v>
      </c>
      <c r="B37" s="103" t="s">
        <v>159</v>
      </c>
      <c r="I37" s="104"/>
      <c r="J37" s="224"/>
      <c r="K37" s="177"/>
      <c r="L37" s="177"/>
      <c r="M37" s="186"/>
      <c r="N37" s="186"/>
      <c r="O37" s="186"/>
      <c r="P37" s="186"/>
      <c r="Q37" s="186"/>
      <c r="R37" s="186"/>
    </row>
    <row r="38" spans="1:18" ht="13" thickBot="1" x14ac:dyDescent="0.3">
      <c r="A38" s="118">
        <v>20</v>
      </c>
      <c r="B38" s="103" t="s">
        <v>160</v>
      </c>
      <c r="I38" s="104"/>
      <c r="J38" s="224"/>
      <c r="K38" s="179"/>
      <c r="L38" s="179"/>
      <c r="M38" s="183"/>
      <c r="N38" s="183"/>
      <c r="O38" s="183"/>
      <c r="P38" s="183"/>
      <c r="Q38" s="183"/>
      <c r="R38" s="183"/>
    </row>
    <row r="39" spans="1:18" ht="13" thickBot="1" x14ac:dyDescent="0.3">
      <c r="A39" s="138">
        <v>21</v>
      </c>
      <c r="B39" s="144" t="s">
        <v>161</v>
      </c>
      <c r="C39" s="139"/>
      <c r="D39" s="139"/>
      <c r="E39" s="139"/>
      <c r="F39" s="139"/>
      <c r="G39" s="139"/>
      <c r="H39" s="139" t="s">
        <v>162</v>
      </c>
      <c r="I39" s="140"/>
      <c r="J39" s="225"/>
      <c r="K39" s="187">
        <f t="shared" ref="K39:P39" si="5">SUM(K37:K38)</f>
        <v>0</v>
      </c>
      <c r="L39" s="187">
        <f t="shared" si="5"/>
        <v>0</v>
      </c>
      <c r="M39" s="187">
        <f t="shared" si="5"/>
        <v>0</v>
      </c>
      <c r="N39" s="187">
        <f t="shared" si="5"/>
        <v>0</v>
      </c>
      <c r="O39" s="187">
        <f t="shared" si="5"/>
        <v>0</v>
      </c>
      <c r="P39" s="187">
        <f t="shared" si="5"/>
        <v>0</v>
      </c>
      <c r="Q39" s="187">
        <f>SUM(Q37:Q38)</f>
        <v>0</v>
      </c>
      <c r="R39" s="187">
        <f>SUM(R37:R38)</f>
        <v>0</v>
      </c>
    </row>
    <row r="40" spans="1:18" ht="13" thickBot="1" x14ac:dyDescent="0.3">
      <c r="A40" s="141">
        <v>22</v>
      </c>
      <c r="B40" s="145" t="s">
        <v>163</v>
      </c>
      <c r="C40" s="142"/>
      <c r="D40" s="142"/>
      <c r="E40" s="142"/>
      <c r="F40" s="142"/>
      <c r="G40" s="142"/>
      <c r="H40" s="142" t="s">
        <v>164</v>
      </c>
      <c r="I40" s="143"/>
      <c r="J40" s="226"/>
      <c r="K40" s="193">
        <f t="shared" ref="K40:P40" si="6">K36+K39</f>
        <v>0</v>
      </c>
      <c r="L40" s="193">
        <f t="shared" si="6"/>
        <v>0</v>
      </c>
      <c r="M40" s="193">
        <f t="shared" si="6"/>
        <v>0</v>
      </c>
      <c r="N40" s="193">
        <f t="shared" si="6"/>
        <v>0</v>
      </c>
      <c r="O40" s="193">
        <f t="shared" si="6"/>
        <v>0</v>
      </c>
      <c r="P40" s="193">
        <f t="shared" si="6"/>
        <v>0</v>
      </c>
      <c r="Q40" s="193">
        <f>Q36+Q39</f>
        <v>0</v>
      </c>
      <c r="R40" s="193">
        <f>R36+R39</f>
        <v>0</v>
      </c>
    </row>
    <row r="41" spans="1:18" x14ac:dyDescent="0.25">
      <c r="A41" s="133" t="s">
        <v>77</v>
      </c>
      <c r="B41" s="252" t="s">
        <v>165</v>
      </c>
      <c r="C41" s="253"/>
      <c r="D41" s="253"/>
      <c r="E41" s="253"/>
      <c r="F41" s="253"/>
      <c r="G41" s="253"/>
      <c r="H41" s="253"/>
      <c r="I41" s="104"/>
      <c r="J41" s="224"/>
      <c r="K41" s="238"/>
      <c r="L41" s="238"/>
      <c r="M41" s="186"/>
      <c r="N41" s="186"/>
      <c r="O41" s="186"/>
      <c r="P41" s="186"/>
      <c r="Q41" s="186"/>
      <c r="R41" s="186"/>
    </row>
    <row r="42" spans="1:18" x14ac:dyDescent="0.25">
      <c r="A42" s="114">
        <v>23</v>
      </c>
      <c r="B42" s="103" t="s">
        <v>166</v>
      </c>
      <c r="I42" s="104"/>
      <c r="J42" s="224"/>
      <c r="K42" s="177"/>
      <c r="L42" s="177"/>
      <c r="M42" s="177"/>
      <c r="N42" s="177"/>
      <c r="O42" s="177"/>
      <c r="P42" s="177"/>
      <c r="Q42" s="177"/>
      <c r="R42" s="177"/>
    </row>
    <row r="43" spans="1:18" ht="13" thickBot="1" x14ac:dyDescent="0.3">
      <c r="A43" s="118">
        <v>24</v>
      </c>
      <c r="B43" s="103" t="s">
        <v>167</v>
      </c>
      <c r="I43" s="104"/>
      <c r="J43" s="224"/>
      <c r="K43" s="179"/>
      <c r="L43" s="179"/>
      <c r="M43" s="181"/>
      <c r="N43" s="181"/>
      <c r="O43" s="181"/>
      <c r="P43" s="181"/>
      <c r="Q43" s="181"/>
      <c r="R43" s="181"/>
    </row>
    <row r="44" spans="1:18" ht="13" thickBot="1" x14ac:dyDescent="0.3">
      <c r="A44" s="138">
        <v>25</v>
      </c>
      <c r="B44" s="144" t="s">
        <v>168</v>
      </c>
      <c r="C44" s="139"/>
      <c r="D44" s="139"/>
      <c r="E44" s="139"/>
      <c r="F44" s="139"/>
      <c r="G44" s="139"/>
      <c r="H44" s="139" t="s">
        <v>169</v>
      </c>
      <c r="I44" s="140"/>
      <c r="J44" s="225"/>
      <c r="K44" s="187">
        <f>SUM(K42:K43)</f>
        <v>0</v>
      </c>
      <c r="L44" s="187">
        <f t="shared" ref="L44:R44" si="7">SUM(L42:L43)</f>
        <v>0</v>
      </c>
      <c r="M44" s="187">
        <f t="shared" si="7"/>
        <v>0</v>
      </c>
      <c r="N44" s="187">
        <f t="shared" si="7"/>
        <v>0</v>
      </c>
      <c r="O44" s="187">
        <f t="shared" si="7"/>
        <v>0</v>
      </c>
      <c r="P44" s="187">
        <f t="shared" si="7"/>
        <v>0</v>
      </c>
      <c r="Q44" s="187">
        <f t="shared" si="7"/>
        <v>0</v>
      </c>
      <c r="R44" s="187">
        <f t="shared" si="7"/>
        <v>0</v>
      </c>
    </row>
    <row r="45" spans="1:18" x14ac:dyDescent="0.25">
      <c r="A45" s="117">
        <v>26</v>
      </c>
      <c r="B45" s="103" t="s">
        <v>170</v>
      </c>
      <c r="I45" s="104"/>
      <c r="J45" s="224"/>
      <c r="K45" s="177"/>
      <c r="L45" s="177"/>
      <c r="M45" s="186"/>
      <c r="N45" s="186"/>
      <c r="O45" s="186"/>
      <c r="P45" s="186"/>
      <c r="Q45" s="186"/>
      <c r="R45" s="186"/>
    </row>
    <row r="46" spans="1:18" ht="13" thickBot="1" x14ac:dyDescent="0.3">
      <c r="A46" s="118">
        <v>27</v>
      </c>
      <c r="B46" s="103" t="s">
        <v>171</v>
      </c>
      <c r="I46" s="104"/>
      <c r="J46" s="224"/>
      <c r="K46" s="179"/>
      <c r="L46" s="179"/>
      <c r="M46" s="183"/>
      <c r="N46" s="183"/>
      <c r="O46" s="183"/>
      <c r="P46" s="183"/>
      <c r="Q46" s="183"/>
      <c r="R46" s="183"/>
    </row>
    <row r="47" spans="1:18" ht="13" thickBot="1" x14ac:dyDescent="0.3">
      <c r="A47" s="119">
        <v>28</v>
      </c>
      <c r="B47" s="144" t="s">
        <v>172</v>
      </c>
      <c r="C47" s="139"/>
      <c r="D47" s="139"/>
      <c r="E47" s="139"/>
      <c r="F47" s="139"/>
      <c r="G47" s="144"/>
      <c r="H47" s="144" t="s">
        <v>173</v>
      </c>
      <c r="I47" s="140"/>
      <c r="J47" s="225"/>
      <c r="K47" s="187">
        <f t="shared" ref="K47:R47" si="8">SUM(K45:K46)</f>
        <v>0</v>
      </c>
      <c r="L47" s="187">
        <f t="shared" si="8"/>
        <v>0</v>
      </c>
      <c r="M47" s="187">
        <f t="shared" si="8"/>
        <v>0</v>
      </c>
      <c r="N47" s="187">
        <f t="shared" si="8"/>
        <v>0</v>
      </c>
      <c r="O47" s="187">
        <f t="shared" si="8"/>
        <v>0</v>
      </c>
      <c r="P47" s="187">
        <f t="shared" si="8"/>
        <v>0</v>
      </c>
      <c r="Q47" s="187">
        <f t="shared" si="8"/>
        <v>0</v>
      </c>
      <c r="R47" s="187">
        <f t="shared" si="8"/>
        <v>0</v>
      </c>
    </row>
    <row r="48" spans="1:18" ht="13" thickBot="1" x14ac:dyDescent="0.3">
      <c r="A48" s="132">
        <v>29</v>
      </c>
      <c r="B48" s="146" t="s">
        <v>184</v>
      </c>
      <c r="C48" s="142"/>
      <c r="D48" s="142"/>
      <c r="E48" s="142"/>
      <c r="F48" s="142"/>
      <c r="G48" s="145"/>
      <c r="H48" s="145" t="s">
        <v>174</v>
      </c>
      <c r="I48" s="143"/>
      <c r="J48" s="226"/>
      <c r="K48" s="184" t="s">
        <v>77</v>
      </c>
      <c r="L48" s="193">
        <f t="shared" ref="L48:R48" si="9">L31+L40+L44+L47</f>
        <v>0</v>
      </c>
      <c r="M48" s="193">
        <f t="shared" si="9"/>
        <v>0</v>
      </c>
      <c r="N48" s="193">
        <f t="shared" si="9"/>
        <v>0</v>
      </c>
      <c r="O48" s="193">
        <f t="shared" si="9"/>
        <v>0</v>
      </c>
      <c r="P48" s="193">
        <f t="shared" si="9"/>
        <v>0</v>
      </c>
      <c r="Q48" s="193">
        <f t="shared" si="9"/>
        <v>0</v>
      </c>
      <c r="R48" s="193">
        <f t="shared" si="9"/>
        <v>0</v>
      </c>
    </row>
    <row r="49" spans="1:19" ht="13" thickBot="1" x14ac:dyDescent="0.3">
      <c r="A49" s="134">
        <v>30</v>
      </c>
      <c r="B49" s="109" t="s">
        <v>185</v>
      </c>
      <c r="G49" s="103"/>
      <c r="H49" s="103"/>
      <c r="I49" s="104"/>
      <c r="J49" s="224"/>
      <c r="K49" s="179" t="s">
        <v>77</v>
      </c>
      <c r="L49" s="179" t="s">
        <v>77</v>
      </c>
      <c r="M49" s="194"/>
      <c r="N49" s="194"/>
      <c r="O49" s="194"/>
      <c r="P49" s="194"/>
      <c r="Q49" s="194"/>
      <c r="R49" s="194"/>
    </row>
    <row r="50" spans="1:19" ht="13" thickBot="1" x14ac:dyDescent="0.3">
      <c r="A50" s="138">
        <v>31</v>
      </c>
      <c r="B50" s="147" t="s">
        <v>213</v>
      </c>
      <c r="C50" s="139"/>
      <c r="D50" s="139"/>
      <c r="E50" s="139"/>
      <c r="F50" s="139"/>
      <c r="G50" s="139"/>
      <c r="H50" s="147" t="s">
        <v>220</v>
      </c>
      <c r="I50" s="140"/>
      <c r="J50" s="225"/>
      <c r="K50" s="187">
        <f t="shared" ref="K50:R50" si="10">SUM(K48:K49)</f>
        <v>0</v>
      </c>
      <c r="L50" s="195">
        <f t="shared" si="10"/>
        <v>0</v>
      </c>
      <c r="M50" s="195">
        <f t="shared" si="10"/>
        <v>0</v>
      </c>
      <c r="N50" s="195">
        <f t="shared" si="10"/>
        <v>0</v>
      </c>
      <c r="O50" s="195">
        <f t="shared" si="10"/>
        <v>0</v>
      </c>
      <c r="P50" s="195">
        <f t="shared" si="10"/>
        <v>0</v>
      </c>
      <c r="Q50" s="195">
        <f t="shared" si="10"/>
        <v>0</v>
      </c>
      <c r="R50" s="195">
        <f t="shared" si="10"/>
        <v>0</v>
      </c>
      <c r="S50" s="210" t="s">
        <v>221</v>
      </c>
    </row>
    <row r="51" spans="1:19" x14ac:dyDescent="0.25">
      <c r="A51" s="137"/>
      <c r="B51" s="109" t="s">
        <v>77</v>
      </c>
      <c r="D51" s="135" t="s">
        <v>77</v>
      </c>
      <c r="E51" s="105"/>
      <c r="F51" s="136" t="s">
        <v>214</v>
      </c>
      <c r="K51" s="196"/>
    </row>
    <row r="52" spans="1:19" x14ac:dyDescent="0.25">
      <c r="A52" s="137"/>
      <c r="K52" s="196"/>
    </row>
    <row r="53" spans="1:19" x14ac:dyDescent="0.25">
      <c r="A53" s="137"/>
      <c r="B53" s="109" t="s">
        <v>77</v>
      </c>
      <c r="K53" s="196"/>
    </row>
    <row r="54" spans="1:19" ht="13" thickBot="1" x14ac:dyDescent="0.3">
      <c r="A54" s="137"/>
      <c r="K54" s="196"/>
    </row>
    <row r="55" spans="1:19" s="229" customFormat="1" ht="24.65" customHeight="1" thickBot="1" x14ac:dyDescent="0.3">
      <c r="A55" s="229" t="s">
        <v>77</v>
      </c>
      <c r="B55" s="539" t="s">
        <v>77</v>
      </c>
      <c r="C55" s="539"/>
      <c r="D55" s="539"/>
      <c r="E55" s="539"/>
      <c r="F55" s="539"/>
      <c r="G55" s="539"/>
      <c r="H55" s="539"/>
      <c r="K55" s="250">
        <v>1</v>
      </c>
      <c r="L55" s="250">
        <v>2</v>
      </c>
      <c r="M55" s="250">
        <v>3</v>
      </c>
      <c r="N55" s="249">
        <v>4</v>
      </c>
      <c r="O55" s="249">
        <v>5</v>
      </c>
      <c r="P55" s="249">
        <v>6</v>
      </c>
      <c r="Q55" s="249">
        <v>7</v>
      </c>
      <c r="R55" s="249">
        <v>8</v>
      </c>
    </row>
    <row r="56" spans="1:19" ht="78.75" customHeight="1" thickBot="1" x14ac:dyDescent="0.4">
      <c r="A56" s="159"/>
      <c r="B56" s="122" t="s">
        <v>130</v>
      </c>
      <c r="C56" s="122"/>
      <c r="D56" s="122"/>
      <c r="E56" s="122"/>
      <c r="F56" s="122"/>
      <c r="G56" s="122"/>
      <c r="H56" s="123" t="s">
        <v>77</v>
      </c>
      <c r="I56" s="125" t="s">
        <v>77</v>
      </c>
      <c r="J56" s="125"/>
      <c r="K56" s="247" t="s">
        <v>226</v>
      </c>
      <c r="L56" s="248" t="s">
        <v>227</v>
      </c>
      <c r="M56" s="248" t="s">
        <v>228</v>
      </c>
      <c r="N56" s="248" t="s">
        <v>229</v>
      </c>
      <c r="O56" s="248" t="s">
        <v>230</v>
      </c>
      <c r="P56" s="248" t="s">
        <v>230</v>
      </c>
      <c r="Q56" s="248" t="s">
        <v>231</v>
      </c>
      <c r="R56" s="248" t="s">
        <v>232</v>
      </c>
    </row>
    <row r="57" spans="1:19" ht="15.75" customHeight="1" x14ac:dyDescent="0.3">
      <c r="A57" s="160"/>
      <c r="B57" s="152" t="s">
        <v>131</v>
      </c>
      <c r="C57" s="126"/>
      <c r="D57" s="126"/>
      <c r="E57" s="126"/>
      <c r="F57" s="126"/>
      <c r="G57" s="126"/>
      <c r="H57" s="127"/>
      <c r="I57" s="116"/>
      <c r="J57" s="116"/>
      <c r="K57" s="232"/>
      <c r="L57" s="232"/>
      <c r="M57" s="232"/>
      <c r="N57" s="208"/>
      <c r="O57" s="232"/>
      <c r="P57" s="208"/>
      <c r="Q57" s="230"/>
      <c r="R57" s="208"/>
    </row>
    <row r="58" spans="1:19" ht="15" customHeight="1" thickBot="1" x14ac:dyDescent="0.35">
      <c r="A58" s="154"/>
      <c r="B58" s="129" t="s">
        <v>132</v>
      </c>
      <c r="C58" s="129"/>
      <c r="D58" s="129"/>
      <c r="E58" s="129"/>
      <c r="F58" s="129"/>
      <c r="G58" s="129"/>
      <c r="H58" s="130"/>
      <c r="I58" s="130"/>
      <c r="J58" s="130"/>
      <c r="K58" s="217"/>
      <c r="L58" s="217"/>
      <c r="M58" s="217"/>
      <c r="N58" s="209"/>
      <c r="O58" s="217"/>
      <c r="P58" s="209"/>
      <c r="Q58" s="231"/>
      <c r="R58" s="209"/>
    </row>
    <row r="59" spans="1:19" ht="13" x14ac:dyDescent="0.3">
      <c r="A59" s="148"/>
      <c r="B59" s="155" t="s">
        <v>175</v>
      </c>
      <c r="C59" s="116"/>
      <c r="D59" s="116"/>
      <c r="E59" s="116"/>
      <c r="F59" s="116"/>
      <c r="G59" s="116"/>
      <c r="H59" s="116"/>
      <c r="I59" s="156" t="s">
        <v>176</v>
      </c>
      <c r="J59" s="116"/>
      <c r="K59" s="254"/>
      <c r="L59" s="237"/>
      <c r="M59" s="190"/>
      <c r="N59" s="190"/>
      <c r="O59" s="190"/>
      <c r="P59" s="190"/>
      <c r="Q59" s="192"/>
      <c r="R59" s="191"/>
    </row>
    <row r="60" spans="1:19" x14ac:dyDescent="0.25">
      <c r="A60" s="114">
        <v>32</v>
      </c>
      <c r="B60" s="109" t="s">
        <v>186</v>
      </c>
      <c r="E60" s="105" t="s">
        <v>177</v>
      </c>
      <c r="F60" s="105"/>
      <c r="G60" s="105"/>
      <c r="H60" s="105"/>
      <c r="I60" s="121" t="s">
        <v>176</v>
      </c>
      <c r="J60" s="105"/>
      <c r="K60" s="255"/>
      <c r="L60" s="177"/>
      <c r="M60" s="177"/>
      <c r="N60" s="177"/>
      <c r="O60" s="177"/>
      <c r="P60" s="177"/>
      <c r="Q60" s="179"/>
      <c r="R60" s="178"/>
    </row>
    <row r="61" spans="1:19" x14ac:dyDescent="0.25">
      <c r="A61" s="114">
        <v>33</v>
      </c>
      <c r="B61" s="109" t="s">
        <v>187</v>
      </c>
      <c r="E61" s="105" t="s">
        <v>177</v>
      </c>
      <c r="F61" s="105"/>
      <c r="G61" s="105"/>
      <c r="H61" s="105"/>
      <c r="I61" s="121" t="s">
        <v>176</v>
      </c>
      <c r="J61" s="105"/>
      <c r="K61" s="255"/>
      <c r="L61" s="177"/>
      <c r="M61" s="177"/>
      <c r="N61" s="177"/>
      <c r="O61" s="177"/>
      <c r="P61" s="177"/>
      <c r="Q61" s="179"/>
      <c r="R61" s="178"/>
    </row>
    <row r="62" spans="1:19" x14ac:dyDescent="0.25">
      <c r="A62" s="114">
        <v>34</v>
      </c>
      <c r="B62" s="109" t="s">
        <v>188</v>
      </c>
      <c r="E62" s="105" t="s">
        <v>177</v>
      </c>
      <c r="F62" s="105"/>
      <c r="G62" s="105"/>
      <c r="H62" s="105"/>
      <c r="I62" s="121" t="s">
        <v>176</v>
      </c>
      <c r="J62" s="105"/>
      <c r="K62" s="256"/>
      <c r="L62" s="179"/>
      <c r="M62" s="179"/>
      <c r="N62" s="179"/>
      <c r="O62" s="179"/>
      <c r="P62" s="179"/>
      <c r="Q62" s="179"/>
      <c r="R62" s="180"/>
    </row>
    <row r="63" spans="1:19" x14ac:dyDescent="0.25">
      <c r="A63" s="114">
        <v>35</v>
      </c>
      <c r="B63" s="109" t="s">
        <v>189</v>
      </c>
      <c r="E63" s="105" t="s">
        <v>178</v>
      </c>
      <c r="F63" s="105"/>
      <c r="G63" s="105"/>
      <c r="H63" s="105"/>
      <c r="I63" s="121" t="s">
        <v>176</v>
      </c>
      <c r="J63" s="105"/>
      <c r="K63" s="255"/>
      <c r="L63" s="177"/>
      <c r="M63" s="177"/>
      <c r="N63" s="177"/>
      <c r="O63" s="177"/>
      <c r="P63" s="177"/>
      <c r="Q63" s="179"/>
      <c r="R63" s="178"/>
    </row>
    <row r="64" spans="1:19" ht="13" thickBot="1" x14ac:dyDescent="0.3">
      <c r="A64" s="118">
        <v>36</v>
      </c>
      <c r="B64" s="109" t="s">
        <v>190</v>
      </c>
      <c r="E64" s="105" t="s">
        <v>179</v>
      </c>
      <c r="F64" s="105"/>
      <c r="G64" s="105"/>
      <c r="H64" s="105"/>
      <c r="I64" s="121" t="s">
        <v>176</v>
      </c>
      <c r="J64" s="105"/>
      <c r="K64" s="257"/>
      <c r="L64" s="181"/>
      <c r="M64" s="181"/>
      <c r="N64" s="181"/>
      <c r="O64" s="181"/>
      <c r="P64" s="181"/>
      <c r="Q64" s="183"/>
      <c r="R64" s="182"/>
    </row>
    <row r="65" spans="1:18" ht="13.5" thickBot="1" x14ac:dyDescent="0.35">
      <c r="A65" s="138">
        <v>37</v>
      </c>
      <c r="B65" s="161" t="s">
        <v>191</v>
      </c>
      <c r="C65" s="139"/>
      <c r="D65" s="139"/>
      <c r="E65" s="139"/>
      <c r="F65" s="139"/>
      <c r="G65" s="139"/>
      <c r="H65" s="147" t="s">
        <v>215</v>
      </c>
      <c r="I65" s="140"/>
      <c r="J65" s="139"/>
      <c r="K65" s="184">
        <f>SUM(K60:K64)</f>
        <v>0</v>
      </c>
      <c r="L65" s="184">
        <f t="shared" ref="L65:R65" si="11">SUM(L60:L64)</f>
        <v>0</v>
      </c>
      <c r="M65" s="184">
        <f t="shared" si="11"/>
        <v>0</v>
      </c>
      <c r="N65" s="184">
        <f t="shared" si="11"/>
        <v>0</v>
      </c>
      <c r="O65" s="184">
        <f t="shared" si="11"/>
        <v>0</v>
      </c>
      <c r="P65" s="184">
        <f t="shared" si="11"/>
        <v>0</v>
      </c>
      <c r="Q65" s="184">
        <f t="shared" si="11"/>
        <v>0</v>
      </c>
      <c r="R65" s="184">
        <f t="shared" si="11"/>
        <v>0</v>
      </c>
    </row>
    <row r="66" spans="1:18" ht="13" x14ac:dyDescent="0.3">
      <c r="A66" s="148"/>
      <c r="B66" s="168" t="s">
        <v>180</v>
      </c>
      <c r="C66" s="116"/>
      <c r="D66" s="116"/>
      <c r="E66" s="116"/>
      <c r="F66" s="116"/>
      <c r="G66" s="116"/>
      <c r="H66" s="127"/>
      <c r="I66" s="156" t="s">
        <v>176</v>
      </c>
      <c r="J66" s="116"/>
      <c r="K66" s="237"/>
      <c r="L66" s="237"/>
      <c r="M66" s="190"/>
      <c r="N66" s="190"/>
      <c r="O66" s="190"/>
      <c r="P66" s="190"/>
      <c r="Q66" s="192"/>
      <c r="R66" s="191"/>
    </row>
    <row r="67" spans="1:18" x14ac:dyDescent="0.25">
      <c r="A67" s="114">
        <v>38</v>
      </c>
      <c r="B67" s="109" t="s">
        <v>192</v>
      </c>
      <c r="H67" s="103"/>
      <c r="I67" s="121" t="s">
        <v>176</v>
      </c>
      <c r="K67" s="255"/>
      <c r="L67" s="177"/>
      <c r="M67" s="177"/>
      <c r="N67" s="177"/>
      <c r="O67" s="177"/>
      <c r="P67" s="177"/>
      <c r="Q67" s="179"/>
      <c r="R67" s="178"/>
    </row>
    <row r="68" spans="1:18" x14ac:dyDescent="0.25">
      <c r="A68" s="114">
        <v>39</v>
      </c>
      <c r="B68" s="109" t="s">
        <v>193</v>
      </c>
      <c r="H68" s="103"/>
      <c r="I68" s="121" t="s">
        <v>176</v>
      </c>
      <c r="K68" s="255"/>
      <c r="L68" s="177"/>
      <c r="M68" s="177"/>
      <c r="N68" s="177"/>
      <c r="O68" s="177"/>
      <c r="P68" s="177"/>
      <c r="Q68" s="179"/>
      <c r="R68" s="178"/>
    </row>
    <row r="69" spans="1:18" x14ac:dyDescent="0.25">
      <c r="A69" s="114">
        <v>40</v>
      </c>
      <c r="B69" s="109" t="s">
        <v>194</v>
      </c>
      <c r="H69" s="103"/>
      <c r="I69" s="121" t="s">
        <v>176</v>
      </c>
      <c r="K69" s="256"/>
      <c r="L69" s="179"/>
      <c r="M69" s="179"/>
      <c r="N69" s="179"/>
      <c r="O69" s="179"/>
      <c r="P69" s="179"/>
      <c r="Q69" s="179"/>
      <c r="R69" s="180"/>
    </row>
    <row r="70" spans="1:18" x14ac:dyDescent="0.25">
      <c r="A70" s="114">
        <v>41</v>
      </c>
      <c r="B70" s="109" t="s">
        <v>195</v>
      </c>
      <c r="H70" s="103"/>
      <c r="I70" s="121" t="s">
        <v>176</v>
      </c>
      <c r="K70" s="255"/>
      <c r="L70" s="177"/>
      <c r="M70" s="179"/>
      <c r="N70" s="179"/>
      <c r="O70" s="179"/>
      <c r="P70" s="179"/>
      <c r="Q70" s="179"/>
      <c r="R70" s="180"/>
    </row>
    <row r="71" spans="1:18" ht="13" thickBot="1" x14ac:dyDescent="0.3">
      <c r="A71" s="118">
        <v>42</v>
      </c>
      <c r="B71" s="110" t="s">
        <v>196</v>
      </c>
      <c r="H71" s="103"/>
      <c r="I71" s="121" t="s">
        <v>176</v>
      </c>
      <c r="K71" s="257"/>
      <c r="L71" s="181"/>
      <c r="M71" s="183"/>
      <c r="N71" s="183"/>
      <c r="O71" s="183"/>
      <c r="P71" s="183"/>
      <c r="Q71" s="183"/>
      <c r="R71" s="188"/>
    </row>
    <row r="72" spans="1:18" ht="13.5" thickBot="1" x14ac:dyDescent="0.35">
      <c r="A72" s="138">
        <v>43</v>
      </c>
      <c r="B72" s="158" t="s">
        <v>197</v>
      </c>
      <c r="C72" s="157"/>
      <c r="D72" s="140"/>
      <c r="E72" s="139"/>
      <c r="F72" s="139"/>
      <c r="G72" s="139"/>
      <c r="H72" s="162" t="s">
        <v>216</v>
      </c>
      <c r="I72" s="140"/>
      <c r="J72" s="139"/>
      <c r="K72" s="187">
        <f t="shared" ref="K72:R72" si="12">SUM(K67:K71)</f>
        <v>0</v>
      </c>
      <c r="L72" s="187">
        <f t="shared" si="12"/>
        <v>0</v>
      </c>
      <c r="M72" s="187">
        <f t="shared" si="12"/>
        <v>0</v>
      </c>
      <c r="N72" s="187">
        <f t="shared" si="12"/>
        <v>0</v>
      </c>
      <c r="O72" s="187">
        <f t="shared" si="12"/>
        <v>0</v>
      </c>
      <c r="P72" s="187">
        <f t="shared" si="12"/>
        <v>0</v>
      </c>
      <c r="Q72" s="187">
        <f t="shared" si="12"/>
        <v>0</v>
      </c>
      <c r="R72" s="187">
        <f t="shared" si="12"/>
        <v>0</v>
      </c>
    </row>
    <row r="73" spans="1:18" ht="13" x14ac:dyDescent="0.3">
      <c r="A73" s="148"/>
      <c r="B73" s="169" t="s">
        <v>181</v>
      </c>
      <c r="C73" s="116"/>
      <c r="D73" s="116"/>
      <c r="E73" s="116"/>
      <c r="F73" s="116"/>
      <c r="G73" s="116"/>
      <c r="H73" s="116"/>
      <c r="I73" s="156" t="s">
        <v>176</v>
      </c>
      <c r="J73" s="116"/>
      <c r="K73" s="238"/>
      <c r="L73" s="238"/>
      <c r="M73" s="192"/>
      <c r="N73" s="192"/>
      <c r="O73" s="192"/>
      <c r="P73" s="192"/>
      <c r="Q73" s="192"/>
      <c r="R73" s="197"/>
    </row>
    <row r="74" spans="1:18" x14ac:dyDescent="0.25">
      <c r="A74" s="114">
        <v>44</v>
      </c>
      <c r="B74" s="109" t="s">
        <v>198</v>
      </c>
      <c r="E74" s="105"/>
      <c r="F74" s="105"/>
      <c r="G74" s="105"/>
      <c r="H74" s="105"/>
      <c r="I74" s="121" t="s">
        <v>176</v>
      </c>
      <c r="J74" s="105"/>
      <c r="K74" s="255"/>
      <c r="L74" s="177"/>
      <c r="M74" s="179"/>
      <c r="N74" s="179"/>
      <c r="O74" s="179"/>
      <c r="P74" s="179"/>
      <c r="Q74" s="179"/>
      <c r="R74" s="180"/>
    </row>
    <row r="75" spans="1:18" x14ac:dyDescent="0.25">
      <c r="A75" s="114">
        <v>45</v>
      </c>
      <c r="B75" s="109" t="s">
        <v>199</v>
      </c>
      <c r="E75" s="105"/>
      <c r="F75" s="105"/>
      <c r="G75" s="105"/>
      <c r="H75" s="105"/>
      <c r="I75" s="121" t="s">
        <v>176</v>
      </c>
      <c r="J75" s="105"/>
      <c r="K75" s="255"/>
      <c r="L75" s="177"/>
      <c r="M75" s="179"/>
      <c r="N75" s="179"/>
      <c r="O75" s="179"/>
      <c r="P75" s="179"/>
      <c r="Q75" s="179"/>
      <c r="R75" s="180"/>
    </row>
    <row r="76" spans="1:18" x14ac:dyDescent="0.25">
      <c r="A76" s="114">
        <v>46</v>
      </c>
      <c r="B76" s="109" t="s">
        <v>200</v>
      </c>
      <c r="E76" s="105"/>
      <c r="F76" s="105"/>
      <c r="G76" s="105"/>
      <c r="H76" s="105"/>
      <c r="I76" s="121" t="s">
        <v>176</v>
      </c>
      <c r="J76" s="105"/>
      <c r="K76" s="256"/>
      <c r="L76" s="179"/>
      <c r="M76" s="179"/>
      <c r="N76" s="179"/>
      <c r="O76" s="179"/>
      <c r="P76" s="179"/>
      <c r="Q76" s="179"/>
      <c r="R76" s="180"/>
    </row>
    <row r="77" spans="1:18" x14ac:dyDescent="0.25">
      <c r="A77" s="114">
        <v>47</v>
      </c>
      <c r="B77" s="109" t="s">
        <v>201</v>
      </c>
      <c r="E77" s="105"/>
      <c r="F77" s="105"/>
      <c r="G77" s="105"/>
      <c r="H77" s="105"/>
      <c r="I77" s="121" t="s">
        <v>176</v>
      </c>
      <c r="J77" s="105"/>
      <c r="K77" s="255"/>
      <c r="L77" s="177"/>
      <c r="M77" s="179"/>
      <c r="N77" s="179"/>
      <c r="O77" s="179"/>
      <c r="P77" s="179"/>
      <c r="Q77" s="179"/>
      <c r="R77" s="180"/>
    </row>
    <row r="78" spans="1:18" ht="13" thickBot="1" x14ac:dyDescent="0.3">
      <c r="A78" s="118">
        <v>48</v>
      </c>
      <c r="B78" s="109" t="s">
        <v>202</v>
      </c>
      <c r="E78" s="105"/>
      <c r="F78" s="105"/>
      <c r="G78" s="105"/>
      <c r="H78" s="105"/>
      <c r="I78" s="121" t="s">
        <v>176</v>
      </c>
      <c r="J78" s="105"/>
      <c r="K78" s="257"/>
      <c r="L78" s="181"/>
      <c r="M78" s="183"/>
      <c r="N78" s="183"/>
      <c r="O78" s="183"/>
      <c r="P78" s="183"/>
      <c r="Q78" s="183"/>
      <c r="R78" s="188"/>
    </row>
    <row r="79" spans="1:18" ht="13.5" thickBot="1" x14ac:dyDescent="0.35">
      <c r="A79" s="165">
        <v>49</v>
      </c>
      <c r="B79" s="166" t="s">
        <v>203</v>
      </c>
      <c r="C79" s="167"/>
      <c r="D79" s="167"/>
      <c r="E79" s="167"/>
      <c r="F79" s="167"/>
      <c r="G79" s="167"/>
      <c r="H79" s="167"/>
      <c r="I79" s="163" t="s">
        <v>217</v>
      </c>
      <c r="J79" s="164"/>
      <c r="K79" s="198">
        <f t="shared" ref="K79:R79" si="13">SUM(K74:K78)</f>
        <v>0</v>
      </c>
      <c r="L79" s="198">
        <f t="shared" si="13"/>
        <v>0</v>
      </c>
      <c r="M79" s="198">
        <f t="shared" si="13"/>
        <v>0</v>
      </c>
      <c r="N79" s="198">
        <f t="shared" si="13"/>
        <v>0</v>
      </c>
      <c r="O79" s="198">
        <f t="shared" si="13"/>
        <v>0</v>
      </c>
      <c r="P79" s="198">
        <f t="shared" si="13"/>
        <v>0</v>
      </c>
      <c r="Q79" s="198">
        <f t="shared" si="13"/>
        <v>0</v>
      </c>
      <c r="R79" s="198">
        <f t="shared" si="13"/>
        <v>0</v>
      </c>
    </row>
    <row r="80" spans="1:18" ht="13.5" thickBot="1" x14ac:dyDescent="0.35">
      <c r="A80" s="138">
        <v>50</v>
      </c>
      <c r="B80" s="161" t="s">
        <v>204</v>
      </c>
      <c r="C80" s="139"/>
      <c r="D80" s="139"/>
      <c r="E80" s="139"/>
      <c r="F80" s="139"/>
      <c r="G80" s="139"/>
      <c r="H80" s="147" t="s">
        <v>218</v>
      </c>
      <c r="I80" s="120"/>
      <c r="J80" s="106"/>
      <c r="K80" s="187">
        <f t="shared" ref="K80:R80" si="14">K65+K72+K79</f>
        <v>0</v>
      </c>
      <c r="L80" s="187">
        <f t="shared" si="14"/>
        <v>0</v>
      </c>
      <c r="M80" s="187">
        <f t="shared" si="14"/>
        <v>0</v>
      </c>
      <c r="N80" s="187">
        <f t="shared" si="14"/>
        <v>0</v>
      </c>
      <c r="O80" s="187">
        <f t="shared" si="14"/>
        <v>0</v>
      </c>
      <c r="P80" s="187">
        <f t="shared" si="14"/>
        <v>0</v>
      </c>
      <c r="Q80" s="187">
        <f>Q65+Q72+Q79</f>
        <v>0</v>
      </c>
      <c r="R80" s="187">
        <f t="shared" si="14"/>
        <v>0</v>
      </c>
    </row>
    <row r="82" spans="2:9" ht="13" x14ac:dyDescent="0.3">
      <c r="B82" s="153"/>
    </row>
    <row r="83" spans="2:9" x14ac:dyDescent="0.25">
      <c r="B83" t="s">
        <v>182</v>
      </c>
      <c r="I83" t="s">
        <v>183</v>
      </c>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topLeftCell="A11" zoomScale="70" zoomScaleNormal="70" workbookViewId="0">
      <selection activeCell="C3" sqref="C3:E3"/>
    </sheetView>
  </sheetViews>
  <sheetFormatPr defaultRowHeight="12.5" x14ac:dyDescent="0.25"/>
  <cols>
    <col min="1" max="1" width="11.453125" customWidth="1"/>
    <col min="2" max="2" width="30.1796875" customWidth="1"/>
    <col min="3" max="3" width="20.81640625" customWidth="1"/>
    <col min="4" max="5" width="18.54296875" customWidth="1"/>
    <col min="6" max="6" width="29.1796875" customWidth="1"/>
    <col min="7" max="7" width="18.54296875" customWidth="1"/>
    <col min="8" max="8" width="19.1796875" customWidth="1"/>
  </cols>
  <sheetData>
    <row r="1" spans="1:103" ht="15.65" customHeight="1" x14ac:dyDescent="0.25">
      <c r="A1" s="467" t="s">
        <v>81</v>
      </c>
      <c r="B1" s="468"/>
      <c r="C1" s="467">
        <f>'Tender Cover Sheet'!C12</f>
        <v>0</v>
      </c>
      <c r="D1" s="568"/>
      <c r="E1" s="468"/>
      <c r="F1" s="352"/>
      <c r="G1" s="340"/>
      <c r="H1" s="340"/>
      <c r="I1" s="345"/>
      <c r="J1" s="344"/>
      <c r="K1" s="347"/>
      <c r="L1" s="341"/>
      <c r="M1" s="340"/>
      <c r="N1" s="348"/>
      <c r="O1" s="341"/>
      <c r="P1" s="343"/>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row>
    <row r="2" spans="1:103" ht="57" customHeight="1" x14ac:dyDescent="0.25">
      <c r="A2" s="467" t="s">
        <v>82</v>
      </c>
      <c r="B2" s="468"/>
      <c r="C2" s="565">
        <f>'Tender Cover Sheet'!C14</f>
        <v>0</v>
      </c>
      <c r="D2" s="566"/>
      <c r="E2" s="567"/>
      <c r="F2" s="352"/>
      <c r="G2" s="340"/>
      <c r="H2" s="342"/>
      <c r="I2" s="346"/>
      <c r="J2" s="11"/>
      <c r="K2" s="347"/>
      <c r="L2" s="341"/>
      <c r="M2" s="340"/>
      <c r="N2" s="348"/>
      <c r="O2" s="341"/>
      <c r="P2" s="343"/>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row>
    <row r="3" spans="1:103" ht="66.5" customHeight="1" x14ac:dyDescent="0.25">
      <c r="A3" s="467" t="s">
        <v>83</v>
      </c>
      <c r="B3" s="468"/>
      <c r="C3" s="565" t="str">
        <f>'Tender Cover Sheet'!C16</f>
        <v>Design, Supply, Delivery, Installation, Commissioning, Testing, Support and Training on Internet Protocol Address Management (IPAM) Solution on an as and when required basis for a period of five (5) years.</v>
      </c>
      <c r="D3" s="566"/>
      <c r="E3" s="567"/>
      <c r="F3" s="352"/>
      <c r="G3" s="340"/>
      <c r="H3" s="342"/>
      <c r="I3" s="346"/>
      <c r="J3" s="11"/>
      <c r="K3" s="347"/>
      <c r="L3" s="341"/>
      <c r="M3" s="340"/>
      <c r="N3" s="348"/>
      <c r="O3" s="341"/>
      <c r="P3" s="343"/>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row>
    <row r="4" spans="1:103" ht="15.65" customHeight="1" x14ac:dyDescent="0.25">
      <c r="A4" s="467" t="s">
        <v>87</v>
      </c>
      <c r="B4" s="468"/>
      <c r="C4" s="467" t="str">
        <f>'Read Me'!C4</f>
        <v>Main Offer Only</v>
      </c>
      <c r="D4" s="568"/>
      <c r="E4" s="468"/>
      <c r="F4" s="352"/>
      <c r="G4" s="340"/>
      <c r="H4" s="342"/>
      <c r="I4" s="346"/>
      <c r="J4" s="11"/>
      <c r="K4" s="347"/>
      <c r="L4" s="341"/>
      <c r="M4" s="340"/>
      <c r="N4" s="348"/>
      <c r="O4" s="341"/>
      <c r="P4" s="343"/>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0"/>
      <c r="CV4" s="340"/>
    </row>
    <row r="5" spans="1:103" ht="18" x14ac:dyDescent="0.4">
      <c r="A5" s="295"/>
      <c r="B5" s="326"/>
      <c r="C5" s="294"/>
      <c r="D5" s="294"/>
      <c r="E5" s="294"/>
      <c r="F5" s="294"/>
      <c r="G5" s="294"/>
      <c r="H5" s="293"/>
      <c r="I5" s="293"/>
      <c r="J5" s="293"/>
      <c r="K5" s="293"/>
      <c r="L5" s="293"/>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row>
    <row r="6" spans="1:103" ht="18" x14ac:dyDescent="0.25">
      <c r="A6" s="290" t="s">
        <v>339</v>
      </c>
      <c r="B6" s="291"/>
      <c r="C6" s="288"/>
      <c r="D6" s="288"/>
      <c r="E6" s="288"/>
      <c r="F6" s="288"/>
      <c r="G6" s="288"/>
      <c r="H6" s="288"/>
      <c r="I6" s="288"/>
      <c r="J6" s="288"/>
      <c r="K6" s="288"/>
      <c r="L6" s="288"/>
      <c r="M6" s="288"/>
      <c r="N6" s="288"/>
      <c r="O6" s="288"/>
      <c r="P6" s="288"/>
      <c r="Q6" s="288"/>
      <c r="R6" s="288"/>
      <c r="S6" s="288"/>
      <c r="T6" s="289"/>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row>
    <row r="7" spans="1:103" ht="15.5" x14ac:dyDescent="0.35">
      <c r="A7" s="299"/>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row>
    <row r="8" spans="1:103" ht="18.5" thickBot="1" x14ac:dyDescent="0.3">
      <c r="A8" s="292" t="s">
        <v>114</v>
      </c>
    </row>
    <row r="9" spans="1:103" ht="87" customHeight="1" x14ac:dyDescent="0.25">
      <c r="A9" s="300">
        <v>1</v>
      </c>
      <c r="B9" s="569" t="s">
        <v>324</v>
      </c>
      <c r="C9" s="570"/>
      <c r="D9" s="570"/>
      <c r="E9" s="570"/>
      <c r="F9" s="570"/>
      <c r="G9" s="57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c r="CT9" s="301"/>
      <c r="CU9" s="301"/>
      <c r="CV9" s="301"/>
      <c r="CW9" s="301"/>
      <c r="CX9" s="301"/>
      <c r="CY9" s="301"/>
    </row>
    <row r="10" spans="1:103" ht="27" customHeight="1" x14ac:dyDescent="0.25">
      <c r="A10" s="572">
        <v>2</v>
      </c>
      <c r="B10" s="573" t="s">
        <v>268</v>
      </c>
      <c r="C10" s="574"/>
      <c r="D10" s="574"/>
      <c r="E10" s="574"/>
      <c r="F10" s="574"/>
      <c r="G10" s="575"/>
      <c r="H10" s="301"/>
      <c r="I10" s="301"/>
      <c r="J10" s="302"/>
      <c r="K10" s="301"/>
      <c r="L10" s="301"/>
      <c r="M10" s="301"/>
      <c r="N10" s="301"/>
      <c r="O10" s="558"/>
      <c r="P10" s="559"/>
      <c r="Q10" s="559"/>
      <c r="R10" s="559"/>
      <c r="S10" s="559"/>
      <c r="T10" s="559"/>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row>
    <row r="11" spans="1:103" ht="15.5" x14ac:dyDescent="0.25">
      <c r="A11" s="572"/>
      <c r="B11" s="560" t="s">
        <v>346</v>
      </c>
      <c r="C11" s="559"/>
      <c r="D11" s="559"/>
      <c r="E11" s="559"/>
      <c r="F11" s="559"/>
      <c r="G11" s="56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c r="CT11" s="301"/>
      <c r="CU11" s="301"/>
      <c r="CV11" s="301"/>
      <c r="CW11" s="301"/>
      <c r="CX11" s="301"/>
      <c r="CY11" s="301"/>
    </row>
    <row r="12" spans="1:103" ht="110.25" customHeight="1" x14ac:dyDescent="0.25">
      <c r="A12" s="572"/>
      <c r="B12" s="562" t="s">
        <v>269</v>
      </c>
      <c r="C12" s="563"/>
      <c r="D12" s="563"/>
      <c r="E12" s="563"/>
      <c r="F12" s="563"/>
      <c r="G12" s="564"/>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c r="CT12" s="301"/>
      <c r="CU12" s="301"/>
      <c r="CV12" s="301"/>
      <c r="CW12" s="301"/>
      <c r="CX12" s="301"/>
      <c r="CY12" s="301"/>
    </row>
    <row r="13" spans="1:103" ht="68.25" customHeight="1" x14ac:dyDescent="0.35">
      <c r="A13" s="303">
        <v>3</v>
      </c>
      <c r="B13" s="549" t="s">
        <v>340</v>
      </c>
      <c r="C13" s="550"/>
      <c r="D13" s="550"/>
      <c r="E13" s="550"/>
      <c r="F13" s="550"/>
      <c r="G13" s="551"/>
      <c r="H13" s="301"/>
      <c r="I13" s="301"/>
      <c r="J13" s="301"/>
      <c r="K13" s="301"/>
      <c r="L13" s="301"/>
      <c r="M13" s="304"/>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c r="CT13" s="301"/>
      <c r="CU13" s="301"/>
      <c r="CV13" s="301"/>
      <c r="CW13" s="301"/>
      <c r="CX13" s="301"/>
      <c r="CY13" s="301"/>
    </row>
    <row r="14" spans="1:103" ht="84.75" customHeight="1" x14ac:dyDescent="0.25">
      <c r="A14" s="303">
        <v>4</v>
      </c>
      <c r="B14" s="552" t="s">
        <v>270</v>
      </c>
      <c r="C14" s="553"/>
      <c r="D14" s="553"/>
      <c r="E14" s="553"/>
      <c r="F14" s="553"/>
      <c r="G14" s="554"/>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c r="CT14" s="301"/>
      <c r="CU14" s="301"/>
      <c r="CV14" s="301"/>
      <c r="CW14" s="301"/>
      <c r="CX14" s="301"/>
      <c r="CY14" s="301"/>
    </row>
    <row r="15" spans="1:103" ht="15.5" x14ac:dyDescent="0.35">
      <c r="A15" s="548">
        <v>5</v>
      </c>
      <c r="B15" s="555" t="s">
        <v>271</v>
      </c>
      <c r="C15" s="556"/>
      <c r="D15" s="556"/>
      <c r="E15" s="556"/>
      <c r="F15" s="556"/>
      <c r="G15" s="557"/>
      <c r="H15" s="296"/>
      <c r="I15" s="296"/>
      <c r="J15" s="296"/>
      <c r="K15" s="293"/>
      <c r="L15" s="293"/>
      <c r="M15" s="293"/>
      <c r="N15" s="293"/>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row>
    <row r="16" spans="1:103" ht="64.5" customHeight="1" x14ac:dyDescent="0.25">
      <c r="A16" s="548"/>
      <c r="B16" s="555" t="s">
        <v>272</v>
      </c>
      <c r="C16" s="556"/>
      <c r="D16" s="556"/>
      <c r="E16" s="556"/>
      <c r="F16" s="556"/>
      <c r="G16" s="557"/>
      <c r="H16" s="305"/>
      <c r="I16" s="306"/>
      <c r="J16" s="306"/>
      <c r="K16" s="306"/>
      <c r="L16" s="306"/>
      <c r="M16" s="297"/>
      <c r="N16" s="306"/>
    </row>
    <row r="17" spans="1:14" ht="35" customHeight="1" thickBot="1" x14ac:dyDescent="0.4">
      <c r="A17" s="548"/>
      <c r="B17" s="543" t="s">
        <v>321</v>
      </c>
      <c r="C17" s="544"/>
      <c r="D17" s="544"/>
      <c r="E17" s="544"/>
      <c r="F17" s="544"/>
      <c r="G17" s="545"/>
      <c r="H17" s="298"/>
      <c r="I17" s="298"/>
      <c r="J17" s="298"/>
      <c r="K17" s="287"/>
      <c r="L17" s="287"/>
      <c r="M17" s="287"/>
      <c r="N17" s="287"/>
    </row>
    <row r="18" spans="1:14" ht="15.5" x14ac:dyDescent="0.35">
      <c r="A18" s="334" t="s">
        <v>77</v>
      </c>
      <c r="B18" s="327"/>
      <c r="C18" s="298"/>
      <c r="D18" s="298"/>
      <c r="E18" s="298"/>
      <c r="F18" s="298"/>
      <c r="G18" s="298"/>
      <c r="H18" s="298"/>
      <c r="I18" s="298"/>
      <c r="J18" s="298"/>
      <c r="K18" s="287"/>
      <c r="L18" s="287"/>
      <c r="M18" s="287"/>
      <c r="N18" s="287"/>
    </row>
    <row r="19" spans="1:14" ht="15.5" x14ac:dyDescent="0.35">
      <c r="A19" s="334" t="s">
        <v>77</v>
      </c>
      <c r="B19" s="328"/>
      <c r="C19" s="298"/>
      <c r="D19" s="298"/>
      <c r="E19" s="298"/>
      <c r="F19" s="298"/>
      <c r="G19" s="298"/>
      <c r="H19" s="298"/>
      <c r="I19" s="298"/>
      <c r="J19" s="298"/>
      <c r="K19" s="287"/>
      <c r="L19" s="287"/>
      <c r="M19" s="287"/>
      <c r="N19" s="287"/>
    </row>
    <row r="20" spans="1:14" ht="20" x14ac:dyDescent="0.4">
      <c r="A20" s="297" t="s">
        <v>273</v>
      </c>
      <c r="B20" s="329"/>
      <c r="C20" s="307"/>
      <c r="D20" s="308"/>
      <c r="E20" s="308"/>
      <c r="F20" s="308"/>
      <c r="G20" s="308"/>
      <c r="H20" s="309"/>
      <c r="I20" s="309"/>
      <c r="J20" s="309"/>
      <c r="K20" s="309"/>
      <c r="L20" s="309"/>
      <c r="M20" s="309"/>
      <c r="N20" s="309"/>
    </row>
    <row r="21" spans="1:14" ht="18.5" thickBot="1" x14ac:dyDescent="0.4">
      <c r="A21" s="310" t="s">
        <v>274</v>
      </c>
      <c r="B21" s="330"/>
      <c r="C21" s="310"/>
      <c r="D21" s="311"/>
      <c r="E21" s="311"/>
      <c r="F21" s="311"/>
      <c r="G21" s="311"/>
      <c r="H21" s="312"/>
      <c r="I21" s="312"/>
      <c r="J21" s="312"/>
      <c r="K21" s="312"/>
      <c r="L21" s="312"/>
      <c r="M21" s="312"/>
      <c r="N21" s="312"/>
    </row>
    <row r="22" spans="1:14" ht="46.25" customHeight="1" thickBot="1" x14ac:dyDescent="0.4">
      <c r="A22" s="313"/>
      <c r="B22" s="331"/>
      <c r="C22" s="314"/>
      <c r="D22" s="315"/>
      <c r="E22" s="316" t="s">
        <v>275</v>
      </c>
      <c r="F22" s="317"/>
      <c r="H22" s="546" t="s">
        <v>325</v>
      </c>
      <c r="I22" s="547"/>
      <c r="J22" s="547"/>
      <c r="K22" s="547"/>
      <c r="L22" s="547"/>
      <c r="M22" s="547"/>
      <c r="N22" s="287"/>
    </row>
    <row r="23" spans="1:14" ht="46.25" customHeight="1" thickBot="1" x14ac:dyDescent="0.3">
      <c r="A23" s="381" t="s">
        <v>276</v>
      </c>
      <c r="B23" s="332" t="s">
        <v>277</v>
      </c>
      <c r="C23" s="318" t="s">
        <v>278</v>
      </c>
      <c r="D23" s="379" t="s">
        <v>279</v>
      </c>
      <c r="E23" s="319" t="s">
        <v>280</v>
      </c>
      <c r="F23" s="377" t="s">
        <v>327</v>
      </c>
      <c r="G23" s="286"/>
      <c r="H23" s="286"/>
      <c r="I23" s="286"/>
      <c r="J23" s="286"/>
      <c r="K23" s="286"/>
      <c r="L23" s="287"/>
    </row>
    <row r="24" spans="1:14" ht="15.5" x14ac:dyDescent="0.35">
      <c r="A24" s="322">
        <v>1</v>
      </c>
      <c r="B24" s="380" t="s">
        <v>281</v>
      </c>
      <c r="C24" s="320" t="s">
        <v>211</v>
      </c>
      <c r="D24" s="336">
        <v>1</v>
      </c>
      <c r="E24" s="321"/>
      <c r="F24" s="324"/>
      <c r="G24" s="286"/>
      <c r="H24" s="286"/>
      <c r="I24" s="286"/>
      <c r="J24" s="286"/>
      <c r="K24" s="286"/>
      <c r="L24" s="287"/>
    </row>
    <row r="25" spans="1:14" ht="15.5" x14ac:dyDescent="0.35">
      <c r="A25" s="322">
        <v>2</v>
      </c>
      <c r="B25" s="333" t="s">
        <v>282</v>
      </c>
      <c r="C25" s="323" t="s">
        <v>283</v>
      </c>
      <c r="D25" s="361">
        <v>0</v>
      </c>
      <c r="E25" s="378"/>
      <c r="F25" s="324"/>
      <c r="G25" s="298"/>
      <c r="H25" s="298"/>
      <c r="I25" s="287"/>
      <c r="J25" s="287"/>
      <c r="K25" s="287"/>
      <c r="L25" s="287"/>
    </row>
    <row r="26" spans="1:14" ht="15.5" x14ac:dyDescent="0.35">
      <c r="A26" s="322">
        <v>3</v>
      </c>
      <c r="B26" s="333" t="s">
        <v>284</v>
      </c>
      <c r="C26" s="323" t="s">
        <v>285</v>
      </c>
      <c r="D26" s="361">
        <v>0</v>
      </c>
      <c r="E26" s="378"/>
      <c r="F26" s="324"/>
      <c r="G26" s="298"/>
      <c r="H26" s="298"/>
      <c r="I26" s="287"/>
      <c r="J26" s="287"/>
      <c r="K26" s="287"/>
      <c r="L26" s="287"/>
    </row>
    <row r="27" spans="1:14" ht="15.5" x14ac:dyDescent="0.35">
      <c r="A27" s="322">
        <v>4</v>
      </c>
      <c r="B27" s="333" t="s">
        <v>286</v>
      </c>
      <c r="C27" s="323" t="s">
        <v>287</v>
      </c>
      <c r="D27" s="361">
        <v>0</v>
      </c>
      <c r="E27" s="378"/>
      <c r="F27" s="324"/>
      <c r="G27" s="298"/>
      <c r="H27" s="298"/>
      <c r="I27" s="287"/>
      <c r="J27" s="287"/>
      <c r="K27" s="287"/>
      <c r="L27" s="287"/>
    </row>
    <row r="28" spans="1:14" ht="15.5" x14ac:dyDescent="0.35">
      <c r="A28" s="322">
        <v>5</v>
      </c>
      <c r="B28" s="333" t="s">
        <v>288</v>
      </c>
      <c r="C28" s="323" t="s">
        <v>289</v>
      </c>
      <c r="D28" s="361">
        <v>0</v>
      </c>
      <c r="E28" s="378"/>
      <c r="F28" s="324"/>
      <c r="G28" s="298"/>
      <c r="H28" s="298"/>
      <c r="I28" s="287"/>
      <c r="J28" s="287"/>
      <c r="K28" s="287"/>
      <c r="L28" s="287"/>
    </row>
    <row r="29" spans="1:14" ht="15.5" x14ac:dyDescent="0.35">
      <c r="A29" s="322">
        <v>6</v>
      </c>
      <c r="B29" s="333" t="s">
        <v>290</v>
      </c>
      <c r="C29" s="323" t="s">
        <v>291</v>
      </c>
      <c r="D29" s="361">
        <v>0</v>
      </c>
      <c r="E29" s="378"/>
      <c r="F29" s="324"/>
      <c r="G29" s="298"/>
      <c r="H29" s="298"/>
      <c r="I29" s="287"/>
      <c r="J29" s="287"/>
      <c r="K29" s="287"/>
      <c r="L29" s="287"/>
    </row>
    <row r="30" spans="1:14" ht="15.5" x14ac:dyDescent="0.35">
      <c r="A30" s="322">
        <v>7</v>
      </c>
      <c r="B30" s="333" t="s">
        <v>292</v>
      </c>
      <c r="C30" s="323" t="s">
        <v>293</v>
      </c>
      <c r="D30" s="361">
        <v>0</v>
      </c>
      <c r="E30" s="378"/>
      <c r="F30" s="324"/>
      <c r="G30" s="298"/>
      <c r="H30" s="298"/>
      <c r="I30" s="287"/>
      <c r="J30" s="287"/>
      <c r="K30" s="287"/>
      <c r="L30" s="287"/>
    </row>
    <row r="31" spans="1:14" ht="15.5" x14ac:dyDescent="0.35">
      <c r="A31" s="322">
        <v>8</v>
      </c>
      <c r="B31" s="333" t="s">
        <v>294</v>
      </c>
      <c r="C31" s="323" t="s">
        <v>295</v>
      </c>
      <c r="D31" s="361">
        <v>0</v>
      </c>
      <c r="E31" s="378"/>
      <c r="F31" s="324"/>
      <c r="G31" s="298"/>
      <c r="H31" s="298"/>
      <c r="I31" s="287"/>
      <c r="J31" s="287"/>
      <c r="K31" s="287"/>
      <c r="L31" s="287"/>
    </row>
    <row r="32" spans="1:14" ht="15.5" x14ac:dyDescent="0.35">
      <c r="A32" s="322">
        <v>9</v>
      </c>
      <c r="B32" s="333" t="s">
        <v>296</v>
      </c>
      <c r="C32" s="323" t="s">
        <v>297</v>
      </c>
      <c r="D32" s="361">
        <v>0</v>
      </c>
      <c r="E32" s="378"/>
      <c r="F32" s="324"/>
      <c r="G32" s="298"/>
      <c r="H32" s="298"/>
    </row>
    <row r="33" spans="1:10" ht="15.5" x14ac:dyDescent="0.35">
      <c r="A33" s="322">
        <v>10</v>
      </c>
      <c r="B33" s="333" t="s">
        <v>298</v>
      </c>
      <c r="C33" s="323" t="s">
        <v>299</v>
      </c>
      <c r="D33" s="361">
        <v>0</v>
      </c>
      <c r="E33" s="378"/>
      <c r="F33" s="324"/>
      <c r="G33" s="298"/>
      <c r="H33" s="298"/>
    </row>
    <row r="34" spans="1:10" ht="15.5" x14ac:dyDescent="0.35">
      <c r="A34" s="322">
        <v>11</v>
      </c>
      <c r="B34" s="333" t="s">
        <v>300</v>
      </c>
      <c r="C34" s="323" t="s">
        <v>301</v>
      </c>
      <c r="D34" s="361">
        <v>0</v>
      </c>
      <c r="E34" s="378"/>
      <c r="F34" s="324"/>
      <c r="G34" s="298"/>
      <c r="H34" s="298"/>
    </row>
    <row r="35" spans="1:10" ht="15.5" x14ac:dyDescent="0.35">
      <c r="A35" s="322">
        <v>12</v>
      </c>
      <c r="B35" s="333" t="s">
        <v>302</v>
      </c>
      <c r="C35" s="323" t="s">
        <v>303</v>
      </c>
      <c r="D35" s="361">
        <v>0</v>
      </c>
      <c r="E35" s="378"/>
      <c r="F35" s="324"/>
      <c r="G35" s="298"/>
      <c r="H35" s="298"/>
    </row>
    <row r="36" spans="1:10" ht="15.5" x14ac:dyDescent="0.35">
      <c r="A36" s="322">
        <v>13</v>
      </c>
      <c r="B36" s="333" t="s">
        <v>304</v>
      </c>
      <c r="C36" s="323" t="s">
        <v>305</v>
      </c>
      <c r="D36" s="361">
        <v>0</v>
      </c>
      <c r="E36" s="378"/>
      <c r="F36" s="324"/>
      <c r="G36" s="298"/>
      <c r="H36" s="298"/>
    </row>
    <row r="37" spans="1:10" ht="15.5" x14ac:dyDescent="0.35">
      <c r="A37" s="322">
        <v>14</v>
      </c>
      <c r="B37" s="333" t="s">
        <v>306</v>
      </c>
      <c r="C37" s="323" t="s">
        <v>267</v>
      </c>
      <c r="D37" s="361">
        <v>0</v>
      </c>
      <c r="E37" s="378"/>
      <c r="F37" s="324"/>
      <c r="G37" s="298"/>
      <c r="H37" s="298"/>
    </row>
    <row r="38" spans="1:10" ht="15.5" x14ac:dyDescent="0.35">
      <c r="A38" s="287"/>
      <c r="B38" s="335"/>
      <c r="C38" s="298"/>
      <c r="D38" s="298"/>
      <c r="E38" s="325"/>
      <c r="F38" s="325"/>
      <c r="G38" s="325"/>
      <c r="H38" s="325"/>
    </row>
    <row r="39" spans="1:10" x14ac:dyDescent="0.25">
      <c r="A39" s="287"/>
      <c r="B39" s="287"/>
      <c r="C39" s="287"/>
      <c r="D39" s="287"/>
      <c r="E39" s="287"/>
      <c r="F39" s="287"/>
      <c r="G39" s="287"/>
      <c r="H39" s="287"/>
      <c r="I39" s="287"/>
      <c r="J39" s="287"/>
    </row>
  </sheetData>
  <mergeCells count="21">
    <mergeCell ref="O10:T10"/>
    <mergeCell ref="B11:G11"/>
    <mergeCell ref="B12:G12"/>
    <mergeCell ref="C2:E2"/>
    <mergeCell ref="C1:E1"/>
    <mergeCell ref="C3:E3"/>
    <mergeCell ref="C4:E4"/>
    <mergeCell ref="A1:B1"/>
    <mergeCell ref="A2:B2"/>
    <mergeCell ref="A3:B3"/>
    <mergeCell ref="A4:B4"/>
    <mergeCell ref="B9:G9"/>
    <mergeCell ref="A10:A12"/>
    <mergeCell ref="B10:G10"/>
    <mergeCell ref="B17:G17"/>
    <mergeCell ref="H22:M22"/>
    <mergeCell ref="A15:A17"/>
    <mergeCell ref="B13:G13"/>
    <mergeCell ref="B14:G14"/>
    <mergeCell ref="B15:G15"/>
    <mergeCell ref="B16:G16"/>
  </mergeCells>
  <hyperlinks>
    <hyperlink ref="B11" r:id="rId1" display="WWW.resbank.co.za" xr:uid="{00000000-0004-0000-0B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Read Me</vt:lpstr>
      <vt:lpstr>Tender Cover Sheet</vt:lpstr>
      <vt:lpstr>5.1.0 Preamble</vt:lpstr>
      <vt:lpstr>5.1.1 Pricing </vt:lpstr>
      <vt:lpstr>5.1.2 CPA Formulae</vt:lpstr>
      <vt:lpstr>5.1.3 Summary</vt:lpstr>
      <vt:lpstr>5.1.4 PS5</vt:lpstr>
      <vt:lpstr>5.1.4 Exchange Rates</vt:lpstr>
      <vt:lpstr>'5.1.2 CPA Formulae'!Print_Area</vt:lpstr>
      <vt:lpstr>'5.1.3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MCW</dc:creator>
  <cp:lastModifiedBy>Wandile Mbatha</cp:lastModifiedBy>
  <cp:lastPrinted>2019-04-03T07:55:04Z</cp:lastPrinted>
  <dcterms:created xsi:type="dcterms:W3CDTF">2006-05-06T13:44:49Z</dcterms:created>
  <dcterms:modified xsi:type="dcterms:W3CDTF">2026-05-27T11:00:30Z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ies>
</file>