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skom-my.sharepoint.com/personal/dyariwm_eskom_co_za/Documents/Desktop/Procurement Work/New version Proc Work/Contract Strategies/CONTRACTS IN PROGRESS/Modules, Converters, Controllers and Power Supply/Contract Management/"/>
    </mc:Choice>
  </mc:AlternateContent>
  <xr:revisionPtr revIDLastSave="0" documentId="8_{54077B09-7F38-41D0-9E15-789F86774540}" xr6:coauthVersionLast="47" xr6:coauthVersionMax="47" xr10:uidLastSave="{00000000-0000-0000-0000-000000000000}"/>
  <bookViews>
    <workbookView xWindow="28680" yWindow="-120" windowWidth="29040" windowHeight="15720" xr2:uid="{00000000-000D-0000-FFFF-FFFF00000000}"/>
  </bookViews>
  <sheets>
    <sheet name="C2.2 - The Price Schedule" sheetId="144" r:id="rId1"/>
    <sheet name="Quotes" sheetId="156" state="hidden" r:id="rId2"/>
    <sheet name="PO History Kusile" sheetId="153" state="hidden" r:id="rId3"/>
    <sheet name="PO Medupi" sheetId="154" state="hidden" r:id="rId4"/>
    <sheet name="PO History" sheetId="155" state="hidden" r:id="rId5"/>
  </sheets>
  <definedNames>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Print_Area" localSheetId="0">'C2.2 - The Price Schedule'!$A$1:$K$184</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HKEY">#REF!</definedName>
    <definedName name="TESTKEYS">#REF!</definedName>
    <definedName name="TESTVKE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9" i="144" l="1"/>
  <c r="B7" i="144"/>
  <c r="B8" i="144"/>
  <c r="B9" i="144"/>
  <c r="B10" i="144"/>
  <c r="B11" i="144"/>
  <c r="B12" i="144"/>
  <c r="B13" i="144"/>
  <c r="B14" i="144"/>
  <c r="B15" i="144"/>
  <c r="B16" i="144"/>
  <c r="B17" i="144"/>
  <c r="B18" i="144"/>
  <c r="B19" i="144"/>
  <c r="B20" i="144"/>
  <c r="B21" i="144"/>
  <c r="B22" i="144"/>
  <c r="B23" i="144"/>
  <c r="B24" i="144"/>
  <c r="B25" i="144"/>
  <c r="B26" i="144"/>
  <c r="B27" i="144"/>
  <c r="B28" i="144"/>
  <c r="B29" i="144"/>
  <c r="B30" i="144"/>
  <c r="B31" i="144"/>
  <c r="B32" i="144"/>
  <c r="B33" i="144"/>
  <c r="B34" i="144"/>
  <c r="B35" i="144"/>
  <c r="B36" i="144"/>
  <c r="B37" i="144"/>
  <c r="B38" i="144"/>
  <c r="B39" i="144"/>
  <c r="B40" i="144"/>
  <c r="B41" i="144"/>
  <c r="B42" i="144"/>
  <c r="B43" i="144"/>
  <c r="B44" i="144"/>
  <c r="B45" i="144"/>
  <c r="B46" i="144"/>
  <c r="B47" i="144"/>
  <c r="B48" i="144"/>
  <c r="B49" i="144"/>
  <c r="B50" i="144"/>
  <c r="B51" i="144"/>
  <c r="B52" i="144"/>
  <c r="B53" i="144"/>
  <c r="B54" i="144"/>
  <c r="B55" i="144"/>
  <c r="B56" i="144"/>
  <c r="B57" i="144"/>
  <c r="B58" i="144"/>
  <c r="B59" i="144"/>
  <c r="B60" i="144"/>
  <c r="B61" i="144"/>
  <c r="B62" i="144"/>
  <c r="B63" i="144"/>
  <c r="B64" i="144"/>
  <c r="B65" i="144"/>
  <c r="B66" i="144"/>
  <c r="B67" i="144"/>
  <c r="B68" i="144"/>
  <c r="B69" i="144"/>
  <c r="B70" i="144"/>
  <c r="B71" i="144"/>
  <c r="B72" i="144"/>
  <c r="B73" i="144"/>
  <c r="B74" i="144"/>
  <c r="B75" i="144"/>
  <c r="B76" i="144"/>
  <c r="B77" i="144"/>
  <c r="B78" i="144"/>
  <c r="B79" i="144"/>
  <c r="B80" i="144"/>
  <c r="B81" i="144"/>
  <c r="B82" i="144"/>
  <c r="B83" i="144"/>
  <c r="B84" i="144"/>
  <c r="B85" i="144"/>
  <c r="B86" i="144"/>
  <c r="B87" i="144"/>
  <c r="B88" i="144"/>
  <c r="B89" i="144"/>
  <c r="B90" i="144"/>
  <c r="B91" i="144"/>
  <c r="B92" i="144"/>
  <c r="B93" i="144"/>
  <c r="B94" i="144"/>
  <c r="B95" i="144"/>
  <c r="B96" i="144"/>
  <c r="B97" i="144"/>
  <c r="B98" i="144"/>
  <c r="B99" i="144"/>
  <c r="B100" i="144"/>
  <c r="B101" i="144"/>
  <c r="B102" i="144"/>
  <c r="B103" i="144"/>
  <c r="B104" i="144"/>
  <c r="B105" i="144"/>
  <c r="B106" i="144"/>
  <c r="B107" i="144"/>
  <c r="B108" i="144"/>
  <c r="B109" i="144"/>
  <c r="B110" i="144"/>
  <c r="B111" i="144"/>
  <c r="B112" i="144"/>
  <c r="B113" i="144"/>
  <c r="B114" i="144"/>
  <c r="B115" i="144"/>
  <c r="B116" i="144"/>
  <c r="B117" i="144"/>
  <c r="B118" i="144"/>
  <c r="B119" i="144"/>
  <c r="B120" i="144"/>
  <c r="B121" i="144"/>
  <c r="B122" i="144"/>
  <c r="B123" i="144"/>
  <c r="B124" i="144"/>
  <c r="B125" i="144"/>
  <c r="B126" i="144"/>
  <c r="B127" i="144"/>
  <c r="B128" i="144"/>
  <c r="B129" i="144"/>
  <c r="B130" i="144"/>
  <c r="B131" i="144"/>
  <c r="B132" i="144"/>
  <c r="B133" i="144"/>
  <c r="B134" i="144"/>
  <c r="B135" i="144"/>
  <c r="B136" i="144"/>
  <c r="B137" i="144"/>
  <c r="B138" i="144"/>
  <c r="B139" i="144"/>
  <c r="B140" i="144"/>
  <c r="B141" i="144"/>
  <c r="B142" i="144"/>
  <c r="B143" i="144"/>
  <c r="B144" i="144"/>
  <c r="B145" i="144"/>
  <c r="B146" i="144"/>
  <c r="B147" i="144"/>
  <c r="B148" i="144"/>
  <c r="B149" i="144"/>
  <c r="B150" i="144"/>
  <c r="B151" i="144"/>
  <c r="B152" i="144"/>
  <c r="B153" i="144"/>
  <c r="B154" i="144"/>
  <c r="B155" i="144"/>
  <c r="B156" i="144"/>
  <c r="B157" i="144"/>
  <c r="B158" i="144"/>
  <c r="B159" i="144"/>
  <c r="B160" i="144"/>
  <c r="B161" i="144"/>
  <c r="B162" i="144"/>
  <c r="B163" i="144"/>
  <c r="B164" i="144"/>
  <c r="B165" i="144"/>
  <c r="B166" i="144"/>
  <c r="B167" i="144"/>
  <c r="B168" i="144"/>
  <c r="B169" i="144"/>
  <c r="B170" i="144"/>
  <c r="B171" i="144"/>
  <c r="B172" i="144"/>
  <c r="B173" i="144"/>
  <c r="B174" i="144"/>
  <c r="B6" i="144" l="1"/>
  <c r="J18" i="156" l="1"/>
  <c r="K248" i="156"/>
  <c r="A248" i="156"/>
  <c r="K247" i="156"/>
  <c r="A247" i="156"/>
  <c r="K246" i="156"/>
  <c r="A246" i="156"/>
  <c r="K245" i="156"/>
  <c r="A245" i="156"/>
  <c r="K244" i="156"/>
  <c r="A244" i="156"/>
  <c r="K243" i="156"/>
  <c r="A243" i="156"/>
  <c r="K242" i="156"/>
  <c r="A242" i="156"/>
  <c r="K241" i="156"/>
  <c r="A241" i="156"/>
  <c r="K240" i="156"/>
  <c r="A240" i="156"/>
  <c r="K239" i="156"/>
  <c r="A239" i="156"/>
  <c r="K238" i="156"/>
  <c r="A238" i="156"/>
  <c r="K237" i="156"/>
  <c r="A237" i="156"/>
  <c r="K236" i="156"/>
  <c r="A236" i="156"/>
  <c r="K235" i="156"/>
  <c r="A235" i="156"/>
  <c r="K234" i="156"/>
  <c r="A234" i="156"/>
  <c r="K233" i="156"/>
  <c r="A233" i="156"/>
  <c r="K232" i="156"/>
  <c r="A232" i="156"/>
  <c r="K231" i="156"/>
  <c r="A231" i="156"/>
  <c r="K230" i="156"/>
  <c r="A230" i="156"/>
  <c r="K229" i="156"/>
  <c r="A229" i="156"/>
  <c r="K228" i="156"/>
  <c r="A228" i="156"/>
  <c r="K227" i="156"/>
  <c r="A227" i="156"/>
  <c r="K226" i="156"/>
  <c r="A226" i="156"/>
  <c r="K225" i="156"/>
  <c r="A225" i="156"/>
  <c r="K224" i="156"/>
  <c r="A224" i="156"/>
  <c r="K223" i="156"/>
  <c r="A223" i="156"/>
  <c r="K222" i="156"/>
  <c r="A222" i="156"/>
  <c r="K221" i="156"/>
  <c r="A221" i="156"/>
  <c r="K220" i="156"/>
  <c r="A220" i="156"/>
  <c r="K219" i="156"/>
  <c r="A219" i="156"/>
  <c r="K218" i="156"/>
  <c r="A218" i="156"/>
  <c r="K217" i="156"/>
  <c r="A217" i="156"/>
  <c r="K216" i="156"/>
  <c r="A216" i="156"/>
  <c r="K215" i="156"/>
  <c r="A215" i="156"/>
  <c r="K214" i="156"/>
  <c r="A214" i="156"/>
  <c r="K213" i="156"/>
  <c r="A213" i="156"/>
  <c r="K212" i="156"/>
  <c r="A212" i="156"/>
  <c r="K211" i="156"/>
  <c r="A211" i="156"/>
  <c r="K210" i="156"/>
  <c r="A210" i="156"/>
  <c r="K209" i="156"/>
  <c r="A209" i="156"/>
  <c r="K208" i="156"/>
  <c r="A208" i="156"/>
  <c r="K207" i="156"/>
  <c r="A207" i="156"/>
  <c r="K206" i="156"/>
  <c r="A206" i="156"/>
  <c r="K205" i="156"/>
  <c r="A205" i="156"/>
  <c r="K204" i="156"/>
  <c r="A204" i="156"/>
  <c r="K203" i="156"/>
  <c r="A203" i="156"/>
  <c r="K202" i="156"/>
  <c r="A202" i="156"/>
  <c r="K201" i="156"/>
  <c r="A201" i="156"/>
  <c r="K200" i="156"/>
  <c r="A200" i="156"/>
  <c r="K199" i="156"/>
  <c r="A199" i="156"/>
  <c r="K198" i="156"/>
  <c r="A198" i="156"/>
  <c r="K197" i="156"/>
  <c r="A197" i="156"/>
  <c r="K196" i="156"/>
  <c r="A196" i="156"/>
  <c r="K195" i="156"/>
  <c r="A195" i="156"/>
  <c r="K194" i="156"/>
  <c r="A194" i="156"/>
  <c r="K193" i="156"/>
  <c r="A193" i="156"/>
  <c r="K192" i="156"/>
  <c r="A192" i="156"/>
  <c r="K191" i="156"/>
  <c r="A191" i="156"/>
  <c r="K190" i="156"/>
  <c r="A190" i="156"/>
  <c r="K189" i="156"/>
  <c r="A189" i="156"/>
  <c r="K188" i="156"/>
  <c r="A188" i="156"/>
  <c r="K187" i="156"/>
  <c r="A187" i="156"/>
  <c r="K186" i="156"/>
  <c r="A186" i="156"/>
  <c r="K185" i="156"/>
  <c r="A185" i="156"/>
  <c r="K184" i="156"/>
  <c r="A184" i="156"/>
  <c r="K183" i="156"/>
  <c r="A183" i="156"/>
  <c r="K182" i="156"/>
  <c r="A182" i="156"/>
  <c r="K181" i="156"/>
  <c r="A181" i="156"/>
  <c r="K180" i="156"/>
  <c r="A180" i="156"/>
  <c r="K179" i="156"/>
  <c r="A179" i="156"/>
  <c r="K178" i="156"/>
  <c r="A178" i="156"/>
  <c r="K177" i="156"/>
  <c r="A177" i="156"/>
  <c r="K176" i="156"/>
  <c r="A176" i="156"/>
  <c r="K175" i="156"/>
  <c r="A175" i="156"/>
  <c r="K174" i="156"/>
  <c r="A174" i="156"/>
  <c r="K173" i="156"/>
  <c r="A173" i="156"/>
  <c r="K172" i="156"/>
  <c r="A172" i="156"/>
  <c r="K171" i="156"/>
  <c r="A171" i="156"/>
  <c r="K170" i="156"/>
  <c r="A170" i="156"/>
  <c r="K169" i="156"/>
  <c r="A169" i="156"/>
  <c r="K168" i="156"/>
  <c r="A168" i="156"/>
  <c r="K167" i="156"/>
  <c r="A167" i="156"/>
  <c r="K166" i="156"/>
  <c r="A166" i="156"/>
  <c r="K165" i="156"/>
  <c r="A165" i="156"/>
  <c r="K164" i="156"/>
  <c r="A164" i="156"/>
  <c r="K163" i="156"/>
  <c r="A163" i="156"/>
  <c r="K162" i="156"/>
  <c r="A162" i="156"/>
  <c r="K161" i="156"/>
  <c r="A161" i="156"/>
  <c r="K160" i="156"/>
  <c r="A160" i="156"/>
  <c r="K159" i="156"/>
  <c r="A159" i="156"/>
  <c r="K158" i="156"/>
  <c r="A158" i="156"/>
  <c r="K157" i="156"/>
  <c r="A157" i="156"/>
  <c r="K156" i="156"/>
  <c r="A156" i="156"/>
  <c r="K155" i="156"/>
  <c r="A155" i="156"/>
  <c r="K154" i="156"/>
  <c r="A154" i="156"/>
  <c r="K153" i="156"/>
  <c r="A153" i="156"/>
  <c r="K152" i="156"/>
  <c r="A152" i="156"/>
  <c r="K151" i="156"/>
  <c r="A151" i="156"/>
  <c r="K150" i="156"/>
  <c r="A150" i="156"/>
  <c r="K149" i="156"/>
  <c r="A149" i="156"/>
  <c r="K148" i="156"/>
  <c r="A148" i="156"/>
  <c r="K147" i="156"/>
  <c r="A147" i="156"/>
  <c r="K146" i="156"/>
  <c r="A146" i="156"/>
  <c r="K145" i="156"/>
  <c r="A145" i="156"/>
  <c r="K144" i="156"/>
  <c r="A144" i="156"/>
  <c r="K143" i="156"/>
  <c r="A143" i="156"/>
  <c r="K142" i="156"/>
  <c r="A142" i="156"/>
  <c r="K141" i="156"/>
  <c r="A141" i="156"/>
  <c r="K140" i="156"/>
  <c r="A140" i="156"/>
  <c r="K139" i="156"/>
  <c r="A139" i="156"/>
  <c r="K138" i="156"/>
  <c r="A138" i="156"/>
  <c r="K137" i="156"/>
  <c r="A137" i="156"/>
  <c r="K136" i="156"/>
  <c r="A136" i="156"/>
  <c r="K135" i="156"/>
  <c r="A135" i="156"/>
  <c r="K134" i="156"/>
  <c r="A134" i="156"/>
  <c r="K133" i="156"/>
  <c r="A133" i="156"/>
  <c r="K132" i="156"/>
  <c r="A132" i="156"/>
  <c r="K131" i="156"/>
  <c r="A131" i="156"/>
  <c r="K130" i="156"/>
  <c r="A130" i="156"/>
  <c r="K129" i="156"/>
  <c r="A129" i="156"/>
  <c r="K128" i="156"/>
  <c r="A128" i="156"/>
  <c r="K127" i="156"/>
  <c r="A127" i="156"/>
  <c r="K126" i="156"/>
  <c r="A126" i="156"/>
  <c r="K125" i="156"/>
  <c r="A125" i="156"/>
  <c r="K124" i="156"/>
  <c r="A124" i="156"/>
  <c r="K123" i="156"/>
  <c r="A123" i="156"/>
  <c r="K122" i="156"/>
  <c r="A122" i="156"/>
  <c r="K121" i="156"/>
  <c r="A121" i="156"/>
  <c r="K120" i="156"/>
  <c r="A120" i="156"/>
  <c r="K119" i="156"/>
  <c r="A119" i="156"/>
  <c r="K118" i="156"/>
  <c r="A118" i="156"/>
  <c r="K117" i="156"/>
  <c r="A117" i="156"/>
  <c r="K116" i="156"/>
  <c r="A116" i="156"/>
  <c r="K115" i="156"/>
  <c r="A115" i="156"/>
  <c r="K114" i="156"/>
  <c r="A114" i="156"/>
  <c r="K113" i="156"/>
  <c r="A113" i="156"/>
  <c r="K112" i="156"/>
  <c r="A112" i="156"/>
  <c r="K111" i="156"/>
  <c r="A111" i="156"/>
  <c r="K110" i="156"/>
  <c r="A110" i="156"/>
  <c r="K109" i="156"/>
  <c r="A109" i="156"/>
  <c r="K108" i="156"/>
  <c r="A108" i="156"/>
  <c r="K107" i="156"/>
  <c r="A107" i="156"/>
  <c r="K106" i="156"/>
  <c r="A106" i="156"/>
  <c r="K105" i="156"/>
  <c r="A105" i="156"/>
  <c r="K104" i="156"/>
  <c r="A104" i="156"/>
  <c r="K103" i="156"/>
  <c r="A103" i="156"/>
  <c r="K102" i="156"/>
  <c r="A102" i="156"/>
  <c r="K101" i="156"/>
  <c r="A101" i="156"/>
  <c r="K100" i="156"/>
  <c r="A100" i="156"/>
  <c r="K99" i="156"/>
  <c r="A99" i="156"/>
  <c r="K98" i="156"/>
  <c r="A98" i="156"/>
  <c r="K97" i="156"/>
  <c r="A97" i="156"/>
  <c r="K96" i="156"/>
  <c r="A96" i="156"/>
  <c r="K95" i="156"/>
  <c r="A95" i="156"/>
  <c r="K94" i="156"/>
  <c r="A94" i="156"/>
  <c r="K93" i="156"/>
  <c r="A93" i="156"/>
  <c r="K92" i="156"/>
  <c r="A92" i="156"/>
  <c r="K91" i="156"/>
  <c r="A91" i="156"/>
  <c r="K90" i="156"/>
  <c r="A90" i="156"/>
  <c r="K89" i="156"/>
  <c r="A89" i="156"/>
  <c r="K88" i="156"/>
  <c r="A88" i="156"/>
  <c r="K87" i="156"/>
  <c r="A87" i="156"/>
  <c r="K86" i="156"/>
  <c r="A86" i="156"/>
  <c r="K85" i="156"/>
  <c r="A85" i="156"/>
  <c r="K84" i="156"/>
  <c r="A84" i="156"/>
  <c r="K83" i="156"/>
  <c r="A83" i="156"/>
  <c r="K82" i="156"/>
  <c r="A82" i="156"/>
  <c r="K81" i="156"/>
  <c r="A81" i="156"/>
  <c r="K80" i="156"/>
  <c r="A80" i="156"/>
  <c r="K79" i="156"/>
  <c r="A79" i="156"/>
  <c r="K78" i="156"/>
  <c r="A78" i="156"/>
  <c r="K77" i="156"/>
  <c r="A77" i="156"/>
  <c r="K76" i="156"/>
  <c r="A76" i="156"/>
  <c r="K75" i="156"/>
  <c r="A75" i="156"/>
  <c r="K74" i="156"/>
  <c r="A74" i="156"/>
  <c r="K73" i="156"/>
  <c r="A73" i="156"/>
  <c r="K72" i="156"/>
  <c r="A72" i="156"/>
  <c r="K71" i="156"/>
  <c r="A71" i="156"/>
  <c r="K70" i="156"/>
  <c r="A70" i="156"/>
  <c r="K69" i="156"/>
  <c r="A69" i="156"/>
  <c r="K68" i="156"/>
  <c r="A68" i="156"/>
  <c r="K67" i="156"/>
  <c r="A67" i="156"/>
  <c r="K66" i="156"/>
  <c r="A66" i="156"/>
  <c r="K65" i="156"/>
  <c r="A65" i="156"/>
  <c r="K64" i="156"/>
  <c r="A64" i="156"/>
  <c r="K63" i="156"/>
  <c r="A63" i="156"/>
  <c r="K62" i="156"/>
  <c r="A62" i="156"/>
  <c r="J61" i="156"/>
  <c r="K61" i="156" s="1"/>
  <c r="A61" i="156"/>
  <c r="K60" i="156"/>
  <c r="A60" i="156"/>
  <c r="K59" i="156"/>
  <c r="A59" i="156"/>
  <c r="K58" i="156"/>
  <c r="A58" i="156"/>
  <c r="K57" i="156"/>
  <c r="A57" i="156"/>
  <c r="J56" i="156"/>
  <c r="K56" i="156" s="1"/>
  <c r="A56" i="156"/>
  <c r="K55" i="156"/>
  <c r="A55" i="156"/>
  <c r="K54" i="156"/>
  <c r="A54" i="156"/>
  <c r="K53" i="156"/>
  <c r="A53" i="156"/>
  <c r="K52" i="156"/>
  <c r="A52" i="156"/>
  <c r="J51" i="156"/>
  <c r="K51" i="156" s="1"/>
  <c r="A51" i="156"/>
  <c r="K50" i="156"/>
  <c r="A50" i="156"/>
  <c r="K49" i="156"/>
  <c r="A49" i="156"/>
  <c r="K48" i="156"/>
  <c r="A48" i="156"/>
  <c r="K47" i="156"/>
  <c r="A47" i="156"/>
  <c r="K46" i="156"/>
  <c r="A46" i="156"/>
  <c r="K45" i="156"/>
  <c r="A45" i="156"/>
  <c r="K44" i="156"/>
  <c r="A44" i="156"/>
  <c r="K43" i="156"/>
  <c r="A43" i="156"/>
  <c r="K42" i="156"/>
  <c r="A42" i="156"/>
  <c r="K41" i="156"/>
  <c r="A41" i="156"/>
  <c r="K40" i="156"/>
  <c r="A40" i="156"/>
  <c r="K39" i="156"/>
  <c r="A39" i="156"/>
  <c r="K38" i="156"/>
  <c r="A38" i="156"/>
  <c r="K37" i="156"/>
  <c r="A37" i="156"/>
  <c r="K36" i="156"/>
  <c r="A36" i="156"/>
  <c r="K35" i="156"/>
  <c r="A35" i="156"/>
  <c r="K34" i="156"/>
  <c r="A34" i="156"/>
  <c r="J33" i="156"/>
  <c r="K33" i="156" s="1"/>
  <c r="A33" i="156"/>
  <c r="J32" i="156"/>
  <c r="K32" i="156" s="1"/>
  <c r="A32" i="156"/>
  <c r="J31" i="156"/>
  <c r="K31" i="156" s="1"/>
  <c r="A31" i="156"/>
  <c r="K30" i="156"/>
  <c r="J30" i="156"/>
  <c r="A30" i="156"/>
  <c r="K29" i="156"/>
  <c r="A29" i="156"/>
  <c r="J28" i="156"/>
  <c r="K28" i="156" s="1"/>
  <c r="A28" i="156"/>
  <c r="J27" i="156"/>
  <c r="K27" i="156" s="1"/>
  <c r="A27" i="156"/>
  <c r="J26" i="156"/>
  <c r="K26" i="156" s="1"/>
  <c r="J25" i="156"/>
  <c r="K25" i="156" s="1"/>
  <c r="J24" i="156"/>
  <c r="K24" i="156" s="1"/>
  <c r="J23" i="156"/>
  <c r="K23" i="156" s="1"/>
  <c r="J22" i="156"/>
  <c r="K22" i="156" s="1"/>
  <c r="K21" i="156"/>
  <c r="J21" i="156"/>
  <c r="J20" i="156"/>
  <c r="K20" i="156" s="1"/>
  <c r="J19" i="156"/>
  <c r="K19" i="156" s="1"/>
  <c r="K18" i="156"/>
  <c r="J17" i="156"/>
  <c r="K17" i="156" s="1"/>
  <c r="J16" i="156"/>
  <c r="K16" i="156" s="1"/>
  <c r="J15" i="156"/>
  <c r="K15" i="156" s="1"/>
  <c r="J14" i="156"/>
  <c r="K14" i="156" s="1"/>
  <c r="J13" i="156"/>
  <c r="K13" i="156" s="1"/>
  <c r="J12" i="156"/>
  <c r="K12" i="156" s="1"/>
  <c r="K11" i="156"/>
  <c r="J11" i="156"/>
  <c r="J10" i="156"/>
  <c r="K10" i="156" s="1"/>
  <c r="K9" i="156"/>
  <c r="J9" i="156"/>
  <c r="J8" i="156"/>
  <c r="K8" i="156" s="1"/>
  <c r="J7" i="156"/>
  <c r="K7" i="156" s="1"/>
  <c r="J6" i="156"/>
  <c r="K6" i="156" s="1"/>
  <c r="K5" i="156"/>
  <c r="J5" i="156"/>
  <c r="J4" i="156"/>
  <c r="K4" i="156" s="1"/>
  <c r="K3" i="156"/>
  <c r="J3" i="156"/>
  <c r="J2" i="156"/>
  <c r="K2" i="156" s="1"/>
</calcChain>
</file>

<file path=xl/sharedStrings.xml><?xml version="1.0" encoding="utf-8"?>
<sst xmlns="http://schemas.openxmlformats.org/spreadsheetml/2006/main" count="8200" uniqueCount="1559">
  <si>
    <t>Item</t>
  </si>
  <si>
    <t xml:space="preserve"> Rate </t>
  </si>
  <si>
    <t>Amount</t>
  </si>
  <si>
    <t>Each</t>
  </si>
  <si>
    <t xml:space="preserve">Material </t>
  </si>
  <si>
    <t>Lab Code</t>
  </si>
  <si>
    <t>Material Type</t>
  </si>
  <si>
    <t>Unit of Measure</t>
  </si>
  <si>
    <t>Max</t>
  </si>
  <si>
    <t>Required Quantity</t>
  </si>
  <si>
    <t>MODULE:DIGITAL INPUT;24 V DC</t>
  </si>
  <si>
    <t>MODULE: TYPE: DIGITAL INPUT; POWER SOURCE: 24 V DC; DIMENSIONS: WD 125 X LG 40 X HT 150 MM; MANUF P/N: TSXDEZ32D2; MATL:PLASTIC FINISH, CREAM COLOR</t>
  </si>
  <si>
    <t>STP</t>
  </si>
  <si>
    <t>V1</t>
  </si>
  <si>
    <t>Material Short Description</t>
  </si>
  <si>
    <t>Material Full Description</t>
  </si>
  <si>
    <t>MODULE PWR SUP:DC AUXILIARY;I/P 20 A</t>
  </si>
  <si>
    <t>MODULE, POWER SUPPLY: TYPE: DC AUXILIARY; INPUT: 20 A; OUTPUT: 24 V; SUPPL P/N: 6EP1336-3BA00</t>
  </si>
  <si>
    <t>C&amp;I</t>
  </si>
  <si>
    <t>MODULE:SPEED MEASUREMENT</t>
  </si>
  <si>
    <t>MODULE: TYPE: SPEED MEASUREMENT; MANUF P/N: C0407400; SUPPL P/N: MFC3000-STI300; (DSG-312-085; Q3:NSF:NC:0)</t>
  </si>
  <si>
    <t>MODULE PWR SUP:TERMINAL;I/P 24 VDC 2 A</t>
  </si>
  <si>
    <t>MODULE, POWER SUPPLY: TYPE: TERMINAL; INPUT: 24 VDC 2 A; OUTPUT: 30 VDC 2 A; MANUF P/N: X1006030; SPECIFICATION: C.O.C; Q4:NFC:NC:0; MODEL NO: MINI MCR-SL-PTB-SP; WITH SPRING-CAGE; INPUT VOLTAGE:POWER IN 1/2:20-30 VDC; OUTPUT VOLTAGE:POWER IN-(0.8 V); OUTPUT CURRENT:2 A MAX; TOTAL CURRENT:2 A,MAX.2A+0A/1.5A+0.5A/1A+1A; DEGREE OF PROTECTION:IP20; TEMPERATURE OPERATION:-20 DEG C TO +65 DEG C (-4 TO +149 DEG F); STORAGE:-40 TO +85 DEG C(-4 TO +185 DEG F); DIMENSIONS(WXHXD):-20; STRIPPING LENGTH SCREW CONNECTION:12 MM; SPRING-CAGE CONNECTION:8 MM; CURRENT: 2 A; POTENTIAL: 24 VDC</t>
  </si>
  <si>
    <t>MODULE PWR SUP:ISOLATION;I/P 0-20 MA</t>
  </si>
  <si>
    <t>MODULE, POWER SUPPLY: TYPE: ISOLATION; INPUT: 0-20 MA; OUTPUT: 0-20 MA; APPLICATION: REPEATER; MANUF P/N: X1006390; SPECIFICATION: C.O.C; Q4:NFC:NC:0; MODEL NO: MINI MCR-SL-RPS-1-1; VOLTS: 19.2-30VDC RATING: 600MW, TEMP.RANGE: OPERATING:-20 TO +60 DEG C STORAGE:-40 TO +85 DEG C, DIMENSIONS: WD 6.2 MM X HT 93.1 MM X DP 102.5 MM</t>
  </si>
  <si>
    <t>MODULE PWR SUP:QUINT DIODE, REDUNDANCY</t>
  </si>
  <si>
    <t>MODULE, POWER SUPPLY: TYPE: QUINT DIODE, REDUNDANCY; MANUF P/N: 2938963; SPECIFICATION: C.O.C; Q4:NFC:NC:0; MODEL NO: QUINT-DIODE/40; AMBIENT TEMPERATURE: OPERATION:-25 DEG C TO +70 DEG C STORAGE:-40 DEG C TO +85 DEG C HUMIDITY:&gt;95PER</t>
  </si>
  <si>
    <t>MODULE COMM:CONNECTION;I/P 24 VDC</t>
  </si>
  <si>
    <t>MODULE, COMMUNICATION: TYPE: CONNECTION; INPUT: 24 VDC; APPLICATION: SIMATIC S7-400; PROCESSOR CP443-1;TO INDUSTRY ETHERN, VIA ISO, TCP/IP AND UDP; S7-COMM, FETCH/WRITE; SEND/RCV WITH &amp; W/O RFC1006, MULTICAST, PROFINET IO-CONTROLLER, DHCP, SNMP V2, WEB; DIAGNOS, INITIALIZATION VIA LAN</t>
  </si>
  <si>
    <t>CARD:AMPLIFIER</t>
  </si>
  <si>
    <t>CARD: TYPE: AMPLIFIER; FOR USE ON WELLAND AND TUXHORN HYDRAULIC DRIVE SYSTEM PROPORTIONAL VALVE DUV; VENDORS ARE RESPONSIBLE FOR ENSURING THAT THEY ARE PERFORMING AGAINST THE CORRECT DRAWING REVISION NUMBER (IF APPLICABLE).</t>
  </si>
  <si>
    <t>PPS</t>
  </si>
  <si>
    <t>PD</t>
  </si>
  <si>
    <t>MODULE:BATTERY</t>
  </si>
  <si>
    <t>MODULE: TYPE: BATTERY; MANUF P/N: 6EP1935-6MF01; FOR USE ON SIEMENS CONTROL CABINET</t>
  </si>
  <si>
    <t>MODULE:DIAGNOSTIC</t>
  </si>
  <si>
    <t>MODULE: TYPE: DIAGNOSTIC; MANUF P/N: 6EP1961-2BA00; FOR USE ON SIEMENS CONTROL CABINET</t>
  </si>
  <si>
    <t>MODULE:USV</t>
  </si>
  <si>
    <t>MODULE: TYPE: USV; MANUF P/N: 6EP1931-2EC21; FOR USE ON SIEMENS CONTROL CABINET</t>
  </si>
  <si>
    <t>MODULE:LOGO</t>
  </si>
  <si>
    <t>MODULE: TYPE: LOGO; MANUF P/N: 6ED1062-1M000-0BA5</t>
  </si>
  <si>
    <t>MODULE:GPS TIMER</t>
  </si>
  <si>
    <t>MODULE: TYPE: GPS TIMER; MANUF P/N: E52SPE; CAT NO: LINE 1-4; CLOCK 10/100 MBIT RJ45 PORTS 1-4</t>
  </si>
  <si>
    <t>MODULE:GPS CLOCK SERVER</t>
  </si>
  <si>
    <t>MODULE: TYPE: GPS CLOCK SERVER; MANUF P/N: E52SPE; CAT NO: LINE 5-8; 10/100 MBIT RJ45 PORTS 5-8</t>
  </si>
  <si>
    <t>MODULE:ALSPA TIME SERVER</t>
  </si>
  <si>
    <t>MODULE: TYPE: ALSPA TIME SERVER; MANUF P/N: M900</t>
  </si>
  <si>
    <t>MODULE:CLOCK SCV MULTIPLIER</t>
  </si>
  <si>
    <t>MODULE: TYPE: CLOCK SCV MULTIPLIER; SUPPL P/N: SCU</t>
  </si>
  <si>
    <t>MODULE:CLOCK</t>
  </si>
  <si>
    <t>MODULE: TYPE: CLOCK; MANUF P/N: E52SPE-FDM511; SUPPL P/N: FDM511</t>
  </si>
  <si>
    <t>MODULE:CONVERTER</t>
  </si>
  <si>
    <t>MODULE: TYPE: CONVERTER; MANUF P/N: E52L0805220</t>
  </si>
  <si>
    <t>MODULE:OPTIC EMITTER</t>
  </si>
  <si>
    <t>MODULE: TYPE: OPTIC EMITTER; MANUF P/N: E52K0000350</t>
  </si>
  <si>
    <t>MODULE:OPTIC SIGNAL MULTIPLIER</t>
  </si>
  <si>
    <t>MODULE: TYPE: OPTIC SIGNAL MULTIPLIER; MANUF P/N: E52K0004300; SUPPL P/N: DIP-F0F0-SI-400; ALSPA TIME SERVER DIP-FOFO-51-400-CLOCK OPTIC SIGNALMULTIPLIER MANUAL FO-DIPLEXER BOT FO-40-5/RPS/BGT</t>
  </si>
  <si>
    <t>MODULE:CLOCK SIGNAL CONVERTOR</t>
  </si>
  <si>
    <t>MODULE: TYPE: CLOCK SIGNAL CONVERTOR; MANUF P/N: E52K0004150; ALSPA TIME SERVER CON-FO DIPLEXER -CLOCK SIGNAL CONVERTOR AND MILTIPLIER CONVERTOR FO-ALSTOM -2/RPSTBGT</t>
  </si>
  <si>
    <t>MODULE:DIGITAL OUTPUT</t>
  </si>
  <si>
    <t>MODULE: TYPE: DIGITAL OUTPUT; MANUF P/N: E52C0700450; SUPPL P/N: X20D08332</t>
  </si>
  <si>
    <t>MODULE:ANALOG INPUT</t>
  </si>
  <si>
    <t>MODULE: TYPE: ANALOG INPUT; MANUF P/N: X20AI4632-1; REFERENCE NO: ES2C0700100</t>
  </si>
  <si>
    <t>MODULE:ANALOG OUTPUT</t>
  </si>
  <si>
    <t>MODULE: TYPE: ANALOG OUTPUT; MANUF P/N: E52C0700230; SUPPL P/N: X20A0463</t>
  </si>
  <si>
    <t>MODULE: TYPE: DIGITAL INPUT; POWER SOURCE: 24 V DC; MANUF P/N: X20(C)D19371; MODEL NO: ES2C0700350; EQUIPPED WITH 12 INPUTS FOR 1 WIRE CONNECTION; DESIGNED FOR SINK INPUT WORKING</t>
  </si>
  <si>
    <t>MODULE:DIGITAL INPUT;I/P 4 MA;24V;DI4760</t>
  </si>
  <si>
    <t>MODULE: TYPE: DIGITAL INPUT; INPUT: 4 MA; POWER SOURCE: 24V; SPECIFICATION: DI4760; MANUF P/N: X20DI4760; REFERENCE NO: E52C0700340</t>
  </si>
  <si>
    <t>MODULE:POWER SUPPLY;I/P 24 VDC</t>
  </si>
  <si>
    <t>MODULE: TYPE: POWER SUPPLY; INPUT: 24 VDC; OUTPUT: 7.OW @45 DEGC; MANUF P/N: P58002; U0700150</t>
  </si>
  <si>
    <t>MODULE:POWER SUPPLY;I/P 110-230VAC</t>
  </si>
  <si>
    <t>MODULE: TYPE: POWER SUPPLY; INPUT: 110-230VAC; OUTPUT: 250W DC; MANUF P/N: C0406950; CPS-H325/AC</t>
  </si>
  <si>
    <t>MODULE:DIGITAL INPUT</t>
  </si>
  <si>
    <t>MODULE: TYPE: DIGITAL INPUT; MANUF P/N: C0201050</t>
  </si>
  <si>
    <t>MODULE: TYPE: ANALOG INPUT; MANUF P/N: C0202550</t>
  </si>
  <si>
    <t>MODULE: TYPE: ANALOG OUTPUT; MANUF P/N: C0202650</t>
  </si>
  <si>
    <t>MODULE: TYPE: DIGITAL OUTPUT; MANUF P/N: C0201900</t>
  </si>
  <si>
    <t>MODULE: TYPE: DIGITAL OUTPUT; MANUF P/N: C0200800</t>
  </si>
  <si>
    <t>MODULE:POWER DISTRIBUTION</t>
  </si>
  <si>
    <t>MODULE: TYPE: POWER DISTRIBUTION; MANUF P/N: T8290</t>
  </si>
  <si>
    <t>MODULE:FUSE DISTRIBUTION UNIT</t>
  </si>
  <si>
    <t>MODULE: TYPE: FUSE DISTRIBUTION UNIT; MANUF P/N: T8293</t>
  </si>
  <si>
    <t>MODULE:EXPANSION INTERFACE ADAPTOR</t>
  </si>
  <si>
    <t>MODULE: TYPE: EXPANSION INTERFACE ADAPTOR; MANUF P/N: T8312-7WAY; X1005700</t>
  </si>
  <si>
    <t>MODULE:FTA DIGITAL INPUT</t>
  </si>
  <si>
    <t>MODULE: TYPE: FTA DIGITAL INPUT; MANUF P/N: T8801</t>
  </si>
  <si>
    <t>MODULE:VFTA ANALOG INPUT</t>
  </si>
  <si>
    <t>MODULE: TYPE: VFTA ANALOG INPUT; MANUF P/N: T8842</t>
  </si>
  <si>
    <t>MODULE:FTA DIGITAL OUTPUT</t>
  </si>
  <si>
    <t>MODULE: TYPE: FTA DIGITAL OUTPUT; MANUF P/N: T8850</t>
  </si>
  <si>
    <t>MODULE:PROCESS INTERFACE ADAPTOR</t>
  </si>
  <si>
    <t>MODULE: TYPE: PROCESS INTERFACE ADAPTOR; MANUF P/N: T8121; X1005650</t>
  </si>
  <si>
    <t>MODULE:TMR PROCESSOR</t>
  </si>
  <si>
    <t>MODULE: TYPE: TMR PROCESSOR; MANUF P/N: C1003010; T81108</t>
  </si>
  <si>
    <t>MODULE:TMR EXPANDER</t>
  </si>
  <si>
    <t>MODULE: TYPE: TMR EXPANDER; MANUF P/N: T8311; C1003040</t>
  </si>
  <si>
    <t>MODULE:COMMUNICATION INTERFACE</t>
  </si>
  <si>
    <t>MODULE: TYPE: COMMUNICATION INTERFACE; MANUF P/N: T8151; C1003020</t>
  </si>
  <si>
    <t>MODULE:EXPANDER PROCESSOR</t>
  </si>
  <si>
    <t>MODULE: TYPE: EXPANDER PROCESSOR; MANUF P/N: C1003060; T8310</t>
  </si>
  <si>
    <t>MODULE:TMR ANALOG INPUT</t>
  </si>
  <si>
    <t>MODULE: TYPE: TMR ANALOG INPUT; MANUF P/N: T8413; C1003080</t>
  </si>
  <si>
    <t>MODULE:TMR DIGITAL INPUT</t>
  </si>
  <si>
    <t>MODULE: TYPE: TMR DIGITAL INPUT; MANUF P/N: C1003220; T8403</t>
  </si>
  <si>
    <t>MODULE:TMR DIGITAL OUTPUT</t>
  </si>
  <si>
    <t>MODULE: TYPE: TMR DIGITAL OUTPUT; MANUF P/N: C1003250; T8415</t>
  </si>
  <si>
    <t>MODULE:POWER SUPPLY;TRIO-PS/1AC/24DC/10</t>
  </si>
  <si>
    <t>MODULE: TYPE: POWER SUPPLY; SPECIFICATION: TRIO-PS/1AC/24DC/10; MANUF P/N: 2866323</t>
  </si>
  <si>
    <t>MODULE:POWER SUPPLY DIODE</t>
  </si>
  <si>
    <t>MODULE: TYPE: POWER SUPPLY DIODE; SPECIFICATION: TRIO-DIODE/24DC/2X10; MANUF P/N: 2866514</t>
  </si>
  <si>
    <t>MODULE:POWER SUPPLY;I/P 110-240 VAC</t>
  </si>
  <si>
    <t>MODULE: TYPE: POWER SUPPLY; INPUT: 110-240 VAC; MANUF P/N: PS-100-240AC/24DC/40; QUINT; ORDER NR: 2938879</t>
  </si>
  <si>
    <t>MODULE:POWER SUPPLY DIODE;I/P 24 VDC</t>
  </si>
  <si>
    <t>MODULE: TYPE: POWER SUPPLY DIODE; INPUT: 24 VDC; OUTPUT: 20 W; MANUF P/N: 40-24V; QUINT</t>
  </si>
  <si>
    <t>MODULE:CPU</t>
  </si>
  <si>
    <t>MODULE: TYPE: CPU; MANUF P/N: CPC1-3840/C10/M512</t>
  </si>
  <si>
    <t>MODULE:ETHERNET;CPC1QUAD 10/100MBPS</t>
  </si>
  <si>
    <t>MODULE: TYPE: ETHERNET; SPECIFICATION: CPC1QUAD 10/100MBPS; MANUF P/N: CM4-96</t>
  </si>
  <si>
    <t>MODULE:POWER SUPPLY;I/P 120-230VAC</t>
  </si>
  <si>
    <t>MODULE: TYPE: POWER SUPPLY; INPUT: 120-230VAC; OUTPUT: 5V 10A/12V 4A; MANUF P/N: AL/29A-ALS</t>
  </si>
  <si>
    <t>MODULE:UT156 PROCESS UNIT</t>
  </si>
  <si>
    <t>MODULE: TYPE: UT156 PROCESS UNIT; APPLICATION: CE 3000 PROCESS UNIT; MANUF P/N: E52C0202700; MODEL NO: ALSPA CE3000; CIRCUIT FOR PLUGGING IN WITH POWER ON; RESET CIRCUIT 16 M-BYTE OF EEPROM; FLASH MEMORY; 64 M-BYTE OF SDRAM I/0 BUS INTERFACE CIRCUIT; 2 MB OF BOOT MEMORY; E8000 COMMUNICATION CONTROLLER; TIMERS; TEHCNICAL DATASHEET TO BE PROVIDED WHEN QUOTING</t>
  </si>
  <si>
    <t>MODULE:TERMINATION</t>
  </si>
  <si>
    <t>MODULE: TYPE: TERMINATION; MANUF P/N: X1005640; T8153</t>
  </si>
  <si>
    <t>HUB NETW:ETHERNET;10/100 MBPS;RJ45</t>
  </si>
  <si>
    <t>HUB, NETWORK: TYPE: ETHERNET; ACCESS TIME: 10/100 MBPS; PORT TYPE: RJ45; MANUF P/N: X20HB8884; C0700570</t>
  </si>
  <si>
    <t>HUB NETW:ETHERNET;10/100 MBPS;RJ</t>
  </si>
  <si>
    <t>HUB, NETWORK: TYPE: ETHERNET; ACCESS TIME: 10/100 MBPS; PORT TYPE: RJ; MANUF P/N: C0700730; X20BB81</t>
  </si>
  <si>
    <t>HUB, NETWORK: TYPE: ETHERNET; ACCESS TIME: 10/100 MBPS; PORT TYPE: RJ45; MANUF P/N: C0700540; X20HB2880</t>
  </si>
  <si>
    <t>MODULE:ANALOGUE;I/P 4-20 MA;24 V DC</t>
  </si>
  <si>
    <t>MODULE: TYPE: ANALOGUE; INPUT: 4-20 MA; POWER SOURCE: 24 V DC; APPLICATION: HYDRAULIC SOLENOID DRIVER; DIMENSIONS: 100 X 160 MM; COMMERCIAL SIZE: DIN41494; MANUF P/N: E-ME/AC-01F/1; ELECTRONIC DRIVER; FOR PROPORTIONAL VALVES WITHOUT TRANSDUCERS</t>
  </si>
  <si>
    <t>MODULE:CLOCK SIGNAL CONVERTER</t>
  </si>
  <si>
    <t>MODULE: TYPE: CLOCK SIGNAL CONVERTER; APPLICATION: ALSPA TIME SERVER; MANUF P/N: E52K0004200; PULSE INPUT: P_SEC , TTL LEVEL; PULSE OUTPUT: TTL LEVEL; MULTIPLIER; 2/RPS; FREQUENCY OUTPUT: 10MHZ</t>
  </si>
  <si>
    <t>MODULE:INTERFACE CONVERTER;24 V DC</t>
  </si>
  <si>
    <t>MODULE: TYPE: INTERFACE CONVERTER; POWER SOURCE: 24 V DC; APPLICATION: FOR COMVERTION OF RS232 TO TTYP; DIMENSIONS: WD 99 X HT 118.6 X DP 22.5 MM; SPECIFICATION: DIN 22258-1; DIN 66348-1; MANUF P/N: L0203030; 2744458; 24V/CURRENT LOOP; 3-WAY ISOLATION; RAIL MOUNTABLE; PSM-ME-RS232/TTYP</t>
  </si>
  <si>
    <t>MODULE:GPS SYNC CLOCK;GPS</t>
  </si>
  <si>
    <t>MODULE: TYPE: GPS SYNC CLOCK; APPLICATION: GPS; MANUF P/N: E52K0004600</t>
  </si>
  <si>
    <t>MODULE:CONNECTOR;DCS</t>
  </si>
  <si>
    <t>MODULE: TYPE: CONNECTOR; APPLICATION: DCS; MANUF P/N: D0001750; RA150-3; QUICK WIRING INTERFACE; SPRING DIRECT INPUT/OUTPUT</t>
  </si>
  <si>
    <t>MODULE PWR SUP:IC695PSD040;INTERNAL</t>
  </si>
  <si>
    <t>MODULE, POWER SUPPLY: TYPE: INTERNAL; INPUT: 18-30 VDC; OUTPUT: 5 VDC; APPLICATION: TURBINE PROTECTION; HARDWARE: RX3I CONTROLLER; OEM P/N: IC695PSD040, OEM: GE STEAM POWER SERVICE; PAC SYSTEM</t>
  </si>
  <si>
    <t>MODULE COMM:DUAL-PORT-MEMORY</t>
  </si>
  <si>
    <t>MODULE, COMMUNICATION: TYPE: DUAL-PORT-MEMORY; INPUT: 5V 5%/300MA; 3.3V 5%/500MA; HARDWARE: MFC 3000 CONTROLLER; MANUF P/N: ES2C0407350; CIF-80-PB; 8 KB; INTERFACE RS485; OPTICALLY ISOLATED; CARD FORMAT: EUROPA CARD 3HE</t>
  </si>
  <si>
    <t>MODULE:SPEED MONITORING;TURBINE</t>
  </si>
  <si>
    <t>MODULE: TYPE: SPEED MONITORING; APPLICATION: TURBINE; MANUF P/N: MMS 635OD; EPRO</t>
  </si>
  <si>
    <t>MODULE COMM:ETHERNET;DCS</t>
  </si>
  <si>
    <t>MODULE, COMMUNICATION: TYPE: ETHERNET; APPLICATION: DCS; HARDWARE: MFC 3000 CONTROLLER; MANUF P/N: ETH1 CPCI 8211; E52C0407200; 10/100 MBITS/S TRANSMISSION RATE AT HALF AND FULL SUPLEX OPERATION</t>
  </si>
  <si>
    <t>MODULE PWR SUP:GPS CLOCK SERVER;O/P 45 W</t>
  </si>
  <si>
    <t>MODULE, POWER SUPPLY: TYPE: GPS CLOCK SERVER; INPUT: 90-264VAC 48-62HZ; OUTPUT: 45 W; APPLICATION: GPS - ALSPA TIME SERVER; MANUF P/N: E52SPE-SEK105; SUPPL P/N: UXA100214; REV A; FUSE: T4A/250V; CURRENT: 1.3A</t>
  </si>
  <si>
    <t>MODULE:INSTR DISCONNECT;METERING</t>
  </si>
  <si>
    <t>MODULE: TYPE: INSTR DISCONNECT; APPLICATION: METERING; MANUF P/N: 6468 2 049-10</t>
  </si>
  <si>
    <t>MODULE:DISCONNECT;METERING;IEC 11801</t>
  </si>
  <si>
    <t>MODULE: TYPE: DISCONNECT; APPLICATION: METERING; SPECIFICATION: IEC 11801; MANUF P/N: 6468 5050-10</t>
  </si>
  <si>
    <t>POWER SUPPLY:KFD2-STC4-EX1</t>
  </si>
  <si>
    <t>POWER SUPPLY: INPUT: 24 VDC; OUTPUT VOLTAGE: 20-35 VDC; OUTPUT CURRENT: 4-20 MA; APPLICATION: SMART TRANSMITTER SINGLE OUTPUT; DIMENSIONS: 118X20X115 MM; TYPE: TRANSMITTER; MOUNTING: RAIL; SPECIFICATION: UP TO SIL3 ACCORDING TO IEC61508; MANUF P/N: KFD2-STC4-EX1</t>
  </si>
  <si>
    <t>DCF to be completed</t>
  </si>
  <si>
    <t>POWER SUPPLY: KFD2-STC4-EX1.20</t>
  </si>
  <si>
    <t>POWER SUPPLY: INPUT: 24 VDC; OUTPUT VOLTAGE: 20-35 VDC; OUTPUT CURRENT: 4-20 MA; APPLICATION: SMART TRANSMITTER DUAL OUTPUT; DIMENSIONS: 124X20X115 MM; TYPE: TRANSMITTER; MOUNTING: RAIL; SPECIFICATION: UP TO SIL3 ACCORDING TO IEC61508; MANUF P/N: KFD2-STC4-EX1.20</t>
  </si>
  <si>
    <t>MODULE PWR SUP:REDUNDANT POWER;I/P 24</t>
  </si>
  <si>
    <t>MODULE, POWER SUPPLY: TYPE: REDUNDANT POWER; INPUT: 24 VDC; OUTPUT: 2 A; APPLICATION: POWER RAIL; MANUF P/N: KFD2-EB-R2A.B</t>
  </si>
  <si>
    <t>POWER SUPPLY:I/P 230 VAC;24 VDC;20 A</t>
  </si>
  <si>
    <t>POWER SUPPLY: INPUT: 230 VAC; OUTPUT VOLTAGE: 24 VDC; OUTPUT CURRENT: 20 A; DIMENSIONS: 203.5 X 144.5 X 130 MM; TYPE: SWITCH MODEM; MANUF P/N: CP-C 24/20.0</t>
  </si>
  <si>
    <t>MODULE:PULS AMPLIFIER;CONNECTS TO TPT214</t>
  </si>
  <si>
    <t>MODULE: TYPE: PULS AMPLIFIER; APPLICATION: CONNECTS TO TPT214; DIMENSIONS: 297 X 202 X 81 MM; MANUF P/N: L54E80801854</t>
  </si>
  <si>
    <t>MODULE COMM:BUS EXTENSION</t>
  </si>
  <si>
    <t>MODULE, COMMUNICATION: TYPE: BUS EXTENSION; MANUF P/N: 750-627</t>
  </si>
  <si>
    <t>MODULE PWR SUP:INTERNAL SYSTEM</t>
  </si>
  <si>
    <t>MODULE, POWER SUPPLY: TYPE: INTERNAL SYSTEM; INPUT: 24VDC 0.5A; OUTPUT: 24VDC/10A; MANUF P/N: 750-613</t>
  </si>
  <si>
    <t>MODULE COMM:8 CHANNEL;I/P DIGITAL</t>
  </si>
  <si>
    <t>MODULE, COMMUNICATION: TYPE: 8 CHANNEL; INPUT: DIGITAL; OUTPUT: -3V - 5VDC / 15V - 30VDC; MANUF P/N: 750-431</t>
  </si>
  <si>
    <t>MODULE COMM:2 CHANNEL;O/P ANALOG</t>
  </si>
  <si>
    <t>MODULE, COMMUNICATION: TYPE: 2 CHANNEL; OUTPUT: ANALOG; MANUF P/N: 750-554</t>
  </si>
  <si>
    <t>MODULE COMM:750-517;O/P 230VAC / 300VDC</t>
  </si>
  <si>
    <t>MODULE, COMMUNICATION: TYPE: 2 CHANNEL RELAY OUTPUT; OUTPUT: 230VAC / 300VDC; OEM P/N: 750-517, OEM: GE STEAM POWER SERVICE</t>
  </si>
  <si>
    <t>MODULE COMM:BUS EXTENSION COUPLER</t>
  </si>
  <si>
    <t>MODULE, COMMUNICATION: TYPE: BUS EXTENSION COUPLER; INPUT: 200MA AT 24V; MANUF P/N: 750-628</t>
  </si>
  <si>
    <t>MODULE:END;I/P 24 VDC;24 V DC;AVR P320</t>
  </si>
  <si>
    <t>MODULE: TYPE: END; INPUT: 24 VDC; POWER SOURCE: 24 V DC; APPLICATION: AVR P320; DIMENSIONS: WD 12 X LG 100 X HT 64 MM; SPECIFICATION: IEC 60068-2-6; MANUF P/N: 750-600; MOUNT: 35MM DIN RAIL; PROTECTION: IP20; OPERATING TEMP: 0-55DEG C</t>
  </si>
  <si>
    <t>MODULE:TTM211;THYRISTOR TRIGGER;AVR P230</t>
  </si>
  <si>
    <t>MODULE: TYPE: THYRISTOR TRIGGER; APPLICATION: AVR P230; SPECIFICATION: CEI 61131-2; OEM P/N: TTM211, OEM: GE STEAM POWER SERVICE; DRAWING NO: WE4-101104-42; DIMENSIONS: WD 202 X LG 297 X HT 70 MM</t>
  </si>
  <si>
    <t>MODULE:RECTIFUSE DIODE</t>
  </si>
  <si>
    <t>MODULE: TYPE: RECTIFUSE DIODE; MANUF P/N: 029.138.659</t>
  </si>
  <si>
    <t>MODULE:DUAL COUPLING;I/P 10-60VDC 24VDC</t>
  </si>
  <si>
    <t>MODULE: TYPE: DUAL COUPLING; INPUT: 10-60VDC 24VDC; OUTPUT: 20 A; DIMENSIONS: 32 X 124 X 102 MM; MANUF P/N: YR2.DIODE</t>
  </si>
  <si>
    <t>MODULE:DECOUPLER;I/P 10-60VDC 0-10A</t>
  </si>
  <si>
    <t>MODULE: TYPE: DECOUPLER; INPUT: 10-60VDC 0-10A; OUTPUT: 0-10 A; DIMENSIONS: 45 X 75 X 91 MM; MANUF P/N: MLY02.100</t>
  </si>
  <si>
    <t>MODULE:TERMINAL;PROSONIC M</t>
  </si>
  <si>
    <t>MODULE: TYPE: TERMINAL; APPLICATION: PROSONIC M; MANUF P/N: 52006197; POLE: 4; HART; 2 WIRE CABLE CONNECTION; MOCROPILOT M; LEVELFLEX M</t>
  </si>
  <si>
    <t>MODULE:BRIDGE DRIVER;I/P 15 V;O/P 15 V</t>
  </si>
  <si>
    <t>MODULE: TYPE: BRIDGE DRIVER; INPUT: 15 V; OUTPUT: 15 V; POWER SOURCE: 30 KVA; APPLICATION: 30 KVA UPS; MANUF P/N: 5911340000; CDING-00; DT 3 21 479; USED IN WATER TREATMENT PLANT C&amp;I UPS 1</t>
  </si>
  <si>
    <t>MODULE:ANALOG OUTPUT;O/P 4-20 MA;24 V</t>
  </si>
  <si>
    <t>MODULE: TYPE: ANALOG OUTPUT; OUTPUT: 4-20 MA; POWER SOURCE: 24 V; MANUF P/N: 3BSE008546R0001; REFERENCE NO: AO820; 4 CHANNEL</t>
  </si>
  <si>
    <t>MODULE:I/O EXPANSION</t>
  </si>
  <si>
    <t>MODULE: TYPE: I/O EXPANSION; INPUT: 0-100MV 0-20MA 0-250OHM; OUTPUT: 8 BINARY AND 1 ANALOG; MANUF P/N: 1GS-PTM</t>
  </si>
  <si>
    <t>MODULE:ANALOGUE EXPANSION;I/P 8 ANALOGUE</t>
  </si>
  <si>
    <t>MODULE: TYPE: ANALOGUE EXPANSION; INPUT: 8 ANALOGUE; MANUF P/N: IS-AIN8</t>
  </si>
  <si>
    <t>MODULE:AVR INTERFACE</t>
  </si>
  <si>
    <t>MODULE: TYPE: AVR INTERFACE; MANUF P/N: 1G-AVRI</t>
  </si>
  <si>
    <t>CONTROLLER:PROPORTIONAL VALVE;4-20 MA</t>
  </si>
  <si>
    <t>CONTROLLER: TYPE: PROPORTIONAL VALVE; RANGE: 4-20 MA; RATING: 24VDC 50HZ; OUTPUT: 3.3 A; MOUNTING: PLUG IN; MANUF P/N: E-ME-AC-01F/I AT0S; SQUARE WAVE PWN TYPE; DIN41494; VENDORS ARE RESPONSIBLE FOR ENSURING THAT THEY ARE PERFORMING AGAINST THE CORRECT DRAWING REVISION NUMBER (IF APPLICABLE).</t>
  </si>
  <si>
    <t>MODULE:CURRENT</t>
  </si>
  <si>
    <t>MODULE: TYPE: CURRENT; MANUF P/N: SE6375/C01</t>
  </si>
  <si>
    <t>MODULE COMM:IC695ETM001;ETHERNET;I/P 5</t>
  </si>
  <si>
    <t>MODULE, COMMUNICATION: TYPE: ETHERNET; INPUT: 5 VDC; APPLICATION: TURBINE PROTECTION SYSTEM; OEM P/N: IC695ETM001, OEM: GE STEAM POWER SERVICE; MANUF P/N: CO406350; DRAWING NO: WE4-101104-33 REV 0; PROCESSOR SPEED: 200MHZ; CONNECTORS - STATION MANAGER (RS-232) PORT: 9-PIN FEMALE D-CONNECTOR: 2X 10BASE T/100BASE TX PORTS: 8-PIN FEMALE SHIELDED RJ-45</t>
  </si>
  <si>
    <t>MODULE COMM:IC693MDL645;I/P 24 VDC</t>
  </si>
  <si>
    <t>MODULE, COMMUNICATION: TYPE: POSITIVE / NEGATIVE INPUT; INPUT: 24 VDC; OEM P/N: IC693MDL645, OEM: GE STEAM POWER SERVICE; MANUF P/N: C0404300; DRAWING NO: WE4-101104-37; POS./NEG. LOGIC INPUT, 16 PTS</t>
  </si>
  <si>
    <t>MODULE COMM:IC693BEM341;MEASUREMENT</t>
  </si>
  <si>
    <t>MODULE, COMMUNICATION: TYPE: MEASUREMENT; INPUT: ANALOG/DIGITAL; APPLICATION: GENERATOR STATOR; OEM P/N: IC693BEM341, OEM: GE STEAM POWER SERVICE; DRAWING NO: WE4-101104-32; REFERENCE NO: C1001820; AVR FIP-BUS CONTROLLER</t>
  </si>
  <si>
    <t>MODULE COMM:IC693ALG391;I/P ANALOG</t>
  </si>
  <si>
    <t>MODULE, COMMUNICATION: TYPE: CURRENT OUTPUT 2 CHANNEL; INPUT: ANALOG; OUTPUT: ANALOG; OEM P/N: IC693ALG391, OEM: GE STEAM POWER SERVICE; DRAWING NO: WE4-101104-36 REV 0</t>
  </si>
  <si>
    <t>MODULE COMM:IC693ALG220;4 CHANNEL</t>
  </si>
  <si>
    <t>MODULE, COMMUNICATION: TYPE: 4 CHANNEL; INPUT: ANALOG; OUTPUT: ANALOG; OEM P/N: IC693ALG220, OEM: GE STEAM POWER SERVICE; DRAWING NO: WE4-101104-35 REV 0; INPUT -10 TO +10 V; POWER SUPPLY 24 VDC; APPLICATION: POWER CENTER CONSOL REFULING MACHINE PLC RACK CARD A/B</t>
  </si>
  <si>
    <t>MODULE:TPI163;I/P ANALOG</t>
  </si>
  <si>
    <t>MODULE: TYPE: VOLTAGE / CURRRENT INTERFACE; INPUT: ANALOG; OEM P/N: TPI163, OEM: GE STEAM POWER SERVICE; MANUF P/N: C1001840; L54E80801772; DRAWING NO: WE4-101104-41 REV 0</t>
  </si>
  <si>
    <t>MODULE:IC693MDL940;RELAY OUTPUT;O/P 2 A</t>
  </si>
  <si>
    <t>MODULE: TYPE: RELAY OUTPUT; OUTPUT: 2 A; POWER SOURCE: 24 V DC; OEM P/N: IC693MDL940, OEM: GE STEAM POWER SERVICE; MANUF P/N: C0403750; DRAWING NO: WE4-101104-38 REV 0; POWER SUPPLY</t>
  </si>
  <si>
    <t>MODULE:IC695CPU310;CPU</t>
  </si>
  <si>
    <t>MODULE: TYPE: CPU; POWER SOURCE: 3.3 VDC-1.25 A / 5 VDC-1 A; OEM P/N: IC695CPU310, OEM: GE STEAM POWER SERVICE; MANUF P/N: C0406400; DRAWING NO: WE4-101104-31 REV 0; 300MHZ PROCESSOR; 10MB MEMORY WITH RS-232 AND RS485 PORT</t>
  </si>
  <si>
    <t>MODULE:TPT214;PULSE TRANSFORMER;24-110 V</t>
  </si>
  <si>
    <t>MODULE: TYPE: PULSE TRANSFORMER; POWER SOURCE: 24-110 V; APPLICATION: P320-AVR; DIMENSIONS: WD 66.06 X LG 147.32 X HT 43 MM; OEM P/N: TPT214, OEM: GE STEAM POWER SERVICE; MANUF P/N: L54E80801852; ISPEAK: MAX 8A; ISFLOOR: MAX 3A; FR: MAX 400HZ; S1/S2 INSULATION: 6KV RMS</t>
  </si>
  <si>
    <t>MODULE PWR SUP:I/P 100 - 240VAC</t>
  </si>
  <si>
    <t>MODULE, POWER SUPPLY: INPUT: 100 - 240VAC; OUTPUT: 2.1 - 1.8A / 24 - 28VDC; MANUF P/N: ML50.100; MINILINE</t>
  </si>
  <si>
    <t>MODULE PWR SUP:IC695PSD040;DC AUXILIARY</t>
  </si>
  <si>
    <t>MODULE, POWER SUPPLY: TYPE: DC AUXILIARY; INPUT: 24VDC 60W; OUTPUT: 5.1VDC/6A/30W; OEM P/N: IC695PSD040, OEM: GE STEAM POWER SERVICE; MANUF P/N: U1000770</t>
  </si>
  <si>
    <t>MODULE:DIFFERENTIAL PROTECTION RELAY</t>
  </si>
  <si>
    <t>MODULE: TYPE: DIFFERENTIAL PROTECTION RELAY; APPLICATION: SWITCHGEAR PROTECTION; MANUF P/N: P54416C6M0440K</t>
  </si>
  <si>
    <t>MODULE:PHASE DIFFERENTIAL RELAY;16</t>
  </si>
  <si>
    <t>MODULE: TYPE: PHASE DIFFERENTIAL RELAY; POWER SOURCE: 110-250VDC; APPLICATION: SWITCHGEAR PROTECTION; COMMERCIAL SIZE: 16; MANUF P/N: P746316K6N0028K</t>
  </si>
  <si>
    <t>MODULE:ARC PROTECTION RELAY;19-265VDC</t>
  </si>
  <si>
    <t>MODULE: TYPE: ARC PROTECTION RELAY; INPUT: 18-265VAC/DC; POWER SOURCE: 19-265VDC; APPLICATION: SWITCHGEAR PROTECTION; MANUF P/N: VAM120</t>
  </si>
  <si>
    <t>MODULE:ARC SENSOR SLAVE RELAY;I/P 24 VDC</t>
  </si>
  <si>
    <t>MODULE: TYPE: ARC SENSOR SLAVE RELAY; INPUT: 24 VDC; OUTPUT: 24 VDC; APPLICATION: SWITCHGEAR PROTECTION; MANUF P/N: VAM10L</t>
  </si>
  <si>
    <t>MODULE:MASTER PROTECTION RELAY;I/P 1A/5A</t>
  </si>
  <si>
    <t>MODULE: TYPE: MASTER PROTECTION RELAY; INPUT: 1A/5A; POWER SOURCE: 48-265VAC/DC; MANUF P/N: VAMP221-3A3 AA</t>
  </si>
  <si>
    <t>MODULE:PROTECTION/CONTROL RELAY;IEC61850</t>
  </si>
  <si>
    <t>MODULE: TYPE: PROTECTION/CONTROL RELAY; INPUT: 50-130V; POWER SOURCE: 48-250VDC; SPECIFICATION: IEC61850; MANUF P/N: P13956904544</t>
  </si>
  <si>
    <t>MODULE:BP607650100;FRONT FASCIA/LCD</t>
  </si>
  <si>
    <t>MODULE: TYPE: FRONT FASCIA/LCD; OEM P/N: BP607650100; LCD(A310)</t>
  </si>
  <si>
    <t>MODULE:0104020117;THYRISTOR CONTROL</t>
  </si>
  <si>
    <t>MODULE: TYPE: THYRISTOR CONTROL; APPLICATION: UPS CHLORITE; OEM P/N: 0104020117; THYRISTOR ITAV = 56A; 1200V</t>
  </si>
  <si>
    <t>MODULE:0104020123;THYRISTOR CONTROL</t>
  </si>
  <si>
    <t>MODULE: TYPE: THYRISTOR CONTROL; APPLICATION: UPS CHLORITE; OEM P/N: 0104020123; THYRISTOR ITAV = 91A; 1200V</t>
  </si>
  <si>
    <t>MODULE:SP116-24V-5A;ANALOG/DIGITAL</t>
  </si>
  <si>
    <t>MODULE: TYPE: ANALOG/DIGITAL; OEM P/N: SP116-24V-5A; CARD STATIC</t>
  </si>
  <si>
    <t>POWER SUPPLY:I/P 100-240 V;24 VDC;10 A</t>
  </si>
  <si>
    <t>POWER SUPPLY: INPUT: 100-240 V; DESCRIPTION: PHOENIX CONTACT QUINT-PS/1AC/24DC/10; OUTPUT VOLTAGE: 24 VDC; OUTPUT CURRENT: 10 A; MANUF P/N: 2866763</t>
  </si>
  <si>
    <t>MODULE COMM:BS101IO;UNIVERSAL I/O;O/P 12</t>
  </si>
  <si>
    <t>MODULE, COMMUNICATION: TYPE: UNIVERSAL I/O; OUTPUT: 12 VDC; APPLICATION: CDS INTERFACE MODULE; HARDWARE: BS 120 ENERGIZERS; SOFTWARE: WINDOWS PROGRAM; OEM P/N: BS101IO; RS485 TTL</t>
  </si>
  <si>
    <t>MODULE:ANALOG INPUT (8X16)BIT;I/P 4-20</t>
  </si>
  <si>
    <t>MODULE: TYPE: ANALOG INPUT (8X16)BIT; INPUT: 4-20 MA; OUTPUT: 4-20 MA; POWER SOURCE: 10-30 V AC; APPLICATION: GROUND LOOP PROTECTION/SURGE PROTECTION; COMMERCIAL SIZE: 16; SUPPL P/N: S-ADAM-4017+</t>
  </si>
  <si>
    <t>MODULE PWR SUP:RACK;I/P 160/249 VDC</t>
  </si>
  <si>
    <t>MODULE, POWER SUPPLY: TYPE: RACK; INPUT: 160/249 VDC; OUTPUT: 230 VAC; APPLICATION: GENERATOR PROTECTION; SPECIFICATION: IEC 320-OUTLETS-4; SUPPL P/N: S-UP800MGE; MODEL NO: 1U; REFERENCE NO: 66227; ADJUSTABLE OUTPUT: 200/220/240V; POWER: 800VA/560W; RACK DIMENSIONS: DIA: 499 X WD: 438 X HT: 44MM; PULSE EVOLUTION RACK800; ETN EVOLUTION850; GROUP PROTECTION OF HUBS</t>
  </si>
  <si>
    <t>AMPLIFIER:POWER;I/P +/-24VDC 0.3A;7.2 W</t>
  </si>
  <si>
    <t>AMPLIFIER: TYPE: POWER; INPUT: +/-24VDC 0.3A; OUTPUT: 4-20 MA; POWER: 7.2 W; SUPPL P/N: EA81-014-0; VENDORS ARE RESPONSIBLE FOR ENSURING THAT THEY ARE PERFORMING AGAINST THE CORRECT DRAWING REVISION NUMBER (IF APPLICABLE).</t>
  </si>
  <si>
    <t>MODULE:REMOTE RELAY</t>
  </si>
  <si>
    <t>MODULE: TYPE: REMOTE RELAY; OEM P/N: B00613201000; REFERENCE NO: A5-1</t>
  </si>
  <si>
    <t>MODULE PWR SUP:BACKUP;I/P 24/48/60 VDC</t>
  </si>
  <si>
    <t>MODULE, POWER SUPPLY: TYPE: BACKUP; INPUT: 24/48/60 VDC; OUTPUT: 5 VDC 10 A; APPLICATION: SIMATIC S7-400; SPECIFICATION: PS405; DIMENSIONS: WD: 50 X LG: 290 X DP: 217MM; POWER CONSUMPTION TYPE: 95W; BATTERY: 2 X LINTHIUM AA; 3.6V/2.3AH</t>
  </si>
  <si>
    <t>MODULE:DIGITAL INPUT;I/P 24 VDC;O/P 400</t>
  </si>
  <si>
    <t>MODULE: TYPE: DIGITAL INPUT; INPUT: 24 VDC; OUTPUT: 400 MA; POWER SOURCE: 240 V AC; APPLICATION: SIMATIC S7 300/400; DIMENSIONS: WD 80 X LG 125 X DP 120 MM; SUPPL P/N: SM326</t>
  </si>
  <si>
    <t>MODULE:ANALOG OUTPUT;O/P +/-10 V 20 MA</t>
  </si>
  <si>
    <t>MODULE: TYPE: ANALOG OUTPUT; OUTPUT: +/-10 V 20 MA; POWER SOURCE: 240 V DC; APPLICATION: TURBINE CONTROLLER; SUPPL P/N: X20AO-2632; PROTECTION TYPE: IP20; USING DIFFERENT CONNECTION TERMINAL POINTS DIGITAL CONVERTER RESOLUTION 16-BIT; CONTROSTEAM</t>
  </si>
  <si>
    <t>MODULE:ANALOG INPUT;I/P +/- 11 V 22 MA</t>
  </si>
  <si>
    <t>MODULE: TYPE: ANALOG INPUT; INPUT: +/- 11 V 22 MA; OUTPUT: BUS; APPLICATION: TURBINE CONTROLLER; SUPPL P/N: X20AI-2632-1; USING DIFFERENT CONNECTION TERMINAL POINTS INPUT TYPE DIFFERENTIAL INPUT; POWER CONSUMPTION: BUS 0.01W I/O INTERNAL 1.2W; CONTROSTEAM</t>
  </si>
  <si>
    <t>MODULE PWR SUP:BUS CONTROLLER;I/P 0.7 A</t>
  </si>
  <si>
    <t>MODULE, POWER SUPPLY: TYPE: BUS CONTROLLER; INPUT: 0.7 A; OUTPUT: 10 A; HARDWARE: X2X LINK BUS; SUPPL P/N: X20PS-3300; RATED I/P VOLTAGE: 24VDC (-15PCT/+20PCT); RATED O/P VOLTAGE: 24VDC; PROTECTION TYPE: IP20</t>
  </si>
  <si>
    <t>MODULE PWR SUP:CONTROLLER;I/P 24 VDC</t>
  </si>
  <si>
    <t>MODULE, POWER SUPPLY: TYPE: CONTROLLER; INPUT: 24 VDC; OUTPUT: 24 VDC; HARDWARE: X2X LINK BUS; SUPPL P/N: X20PS-9400; PROTECTION TYPE: IP20</t>
  </si>
  <si>
    <t>HUB NETW:EXPANDABLE BUS CONTROLLER;RJ45</t>
  </si>
  <si>
    <t>HUB, NETWORK: TYPE: EXPANDABLE BUS CONTROLLER; ACCESS TIME: 100 MS; PORT TYPE: RJ45; SPECIFICATION: EN 60529; SUPPL P/N: X20BC-8084; PROTECTION TYPE: IP20</t>
  </si>
  <si>
    <t>HUB NETW:EXPANSION MODULE;10/100 MS;RJ45</t>
  </si>
  <si>
    <t>HUB, NETWORK: TYPE: EXPANSION MODULE; ACCESS TIME: 10/100 MS; PORT TYPE: RJ45; SPECIFICATION: EN 60529; SUPPL P/N: X20HB-2885</t>
  </si>
  <si>
    <t>MODULE:SPEED INTERFACE;I/P 5V 250 MA</t>
  </si>
  <si>
    <t>MODULE: TYPE: SPEED INTERFACE; INPUT: 5V 250 MA; POWER SOURCE: 30 V DC; APPLICATION: TURBINE CONTROLLER; SUPPL P/N: STI-171; MAXIMUM FREQUENCY RANGE: WITHOUT PREDIVISION: 0.08HZ TO 40KHZ; PREDEVISION BY 3: 0.25HZ TO 40KHZ; PREDEVISION BY 100: 7.5HZ TO 40KHZ; CONTROSTEAM</t>
  </si>
  <si>
    <t>MODULE:ANALOG OUTPUT;I/P 20-30 VDC</t>
  </si>
  <si>
    <t>MODULE: TYPE: ANALOG OUTPUT; INPUT: 20-30 VDC; OUTPUT: 4-20 MA; APPLICATION: TURBINE PROTECTION SYSTEM; SUPPL P/N: IC693-LG392</t>
  </si>
  <si>
    <t>MODULE:ANALOG INPUT;I/P 5 VDC 120 MA</t>
  </si>
  <si>
    <t>MODULE: TYPE: ANALOG INPUT; INPUT: 5 VDC 120 MA; OUTPUT: 0-20; 4-20 MA; APPLICATION: TURBINE PROTECTION SYSTEM; SUPPL P/N: IC694-LG233; DIAGNOSTICS: UNDER RANGE/OVER RANGE; OPEN WIRE; POSITIVE/NEGATIVE RATE OF CHANGE; HIGH; HIGH-HIGH; LOW; LOW-LOW</t>
  </si>
  <si>
    <t>MODULE:OUTPUT;I/P 12-20 VDC;O/P 0.5 A</t>
  </si>
  <si>
    <t>MODULE: TYPE: OUTPUT; INPUT: 12-24 VDC; OUTPUT: 0.5 A; APPLICATION: TURBINE PROTECTION SYSTEM; OEM: GE STEAM POWER SERVICE; SUPPL P/N: IC693MDL753K; MANUF P/N: C0403650; PROVIDES 32 DISCRETE OUTPUTS; POSITIVE LOGIC OUTPUT</t>
  </si>
  <si>
    <t>MODULE:INPUT;I/P 24 VDC</t>
  </si>
  <si>
    <t>MODULE: TYPE: INPUT; INPUT: 24 VDC; APPLICATION: TURBINE PROTECTION SYSTEM; SUPPL P/N: IC694-MDL655; 32 POINT INPUT</t>
  </si>
  <si>
    <t>MODULE:IC695-CPU310</t>
  </si>
  <si>
    <t>MODULE: TYPE: FIP BUS CONTROLLER 2.5M; APPLICATION: TURBINE PROTECTION SYSTEM; OEM P/N: IC695-CPU310, OEM: GE STEAM POWER SERVICE; OPERATING TEMPERATURE: 0 TO 60DEG C; STORAGE TEMPERATURE: -40 TO 85DEG C; HUMIDITY: 5PCT TO 9PCT</t>
  </si>
  <si>
    <t>MODULE:FIP BUS CONTROLLER 2.5M</t>
  </si>
  <si>
    <t>MODULE: TYPE: FIP BUS CONTROLLER 2.5M; APPLICATION: TURBINE PROTECTION SYSTEM; SUPPL P/N: IC694-BEM341; OPERATING TEMPERATURE: 0 TO 60 DEG C; STORAGE TEMPERATURE: -40 TO 85 DEG C; HUMIDITY: 5 TO 95PCT; NON-CONDENSING</t>
  </si>
  <si>
    <t>MODULE:DIGITAL OUTPUT;O/P 24 V 0.5 A</t>
  </si>
  <si>
    <t>MODULE: TYPE: DIGITAL OUTPUT; OUTPUT: 24 V 0.5 A; APPLICATION: TURBINE CONTROLLER; SUPPL P/N: X20DO-4322; PROTECTION TYPE: IP20; CONTROSTEAM</t>
  </si>
  <si>
    <t>MODULE:RELAY CARD;I/P 24 VDC 18 MA</t>
  </si>
  <si>
    <t>MODULE: TYPE: RELAY CARD; INPUT: 24 VDC 18 MA; APPLICATION: PLC ACTUATOR RELAY; DIMENSIONS: WD 14 X HT 94 X DP 80 MM; SUPPL P/N: PLC-RSC-24DC/1-1/ACT; MODEL NO: 2967109; TYPICAL RESPONSE TIME: 8M/S; AMBIENT OPERATION TEMPERATURE: -25 TO 60 DEG C; AMBIENT STORAGE TEMPERATURE: -40 TO 85 DEG C; WEIGHT: 0.06798KG</t>
  </si>
  <si>
    <t>MODULE:17 PLUS;I/P 433 VAC; 65 VDC</t>
  </si>
  <si>
    <t>MODULE: TYPE: 17 PLUS; INPUT: 433 VAC; 65 VDC; SUPPL P/N: Q02-00; MIDDLE PART; TERMINAL BLOCKS</t>
  </si>
  <si>
    <t>MODULE:DUAL CURRENT LOOP;I/P 4-20 MA</t>
  </si>
  <si>
    <t>MODULE: TYPE: DUAL CURRENT LOOP; INPUT: 4-20 MA; OUTPUT: 4-20 MA; APPLICATION: ISOLATION/DUPLICATION OF ANALOG; SUPPL P/N: CAL23DMA-S2/SIL3; PROTECTION: IP20</t>
  </si>
  <si>
    <t>POWER SUPPLY:I/P 220 VAC;24 VDC;5 A</t>
  </si>
  <si>
    <t>POWER SUPPLY: INPUT: 220 VAC; OUTPUT VOLTAGE: 24 VDC; OUTPUT CURRENT: 5 A; APPLICATION: SUBMERGED SCRAPER CONVEYOR HYDRAULIC DRIVE; CLASSIFICATION: NON HAZARDOUS; MOUNTING: DIN RAIL; SUPPL P/N: TRIO-PS/1AC/24DC/5; VOLTAGE ADJUSTABLE ON FRONT PANEL 22.5 TO 29.5V TO COVER FRO VOLTAGE DROP</t>
  </si>
  <si>
    <t>CNTRLR ELECTRNC:ENERGY MANAGER;230 VAC</t>
  </si>
  <si>
    <t>CONTROLLER, ELECTRONIC: TYPE: ENERGY MANAGER; POTENTIAL: 230 VAC; OUTPUT: 4-20 MA; INPUT: 4-20 MA; CLASSIFICATION: NON HAZARDOUS; MOUNTING: DIN RAIL; SPECIFICATION: EN1434-1; SUPPL P/N: RMS621-21BAA1211; 90-250VAC; 1-2X4-20MA; 2XPT100/500/1000; 0-2X4-20MA; MATERIAL NO: 51003589; ALPHANUMERIC DISPLAY: 8 BUTTON</t>
  </si>
  <si>
    <t>CONVERTER SGNL:FLOW TO CURRENT;REMOTE</t>
  </si>
  <si>
    <t>CONVERTER, SIGNAL: TYPE: FLOW TO CURRENT; INPUT: 0.01-10 M/S; OUTPUT: 24 V 4-20 MA; POWER SOURCE: 230 VAC 50 HZ; APPLICATION: DCMPU ELECTROMAGNETIC FLOWMETER; MOUNT: REMOTE; CLASSIFICATION: IP65; SPECIFICATION: SAFMAG; FLOWMETER MODEL NO: 200D2NISSR0031; SERIAL: 090513098</t>
  </si>
  <si>
    <t>MODULE:4 CHANNEL ANALOG INPUT</t>
  </si>
  <si>
    <t>MODULE: TYPE: 4 CHANNEL ANALOG INPUT; APPLICATION: MODICON TSX MICRO TSX721101/TSX3721001 PLC; 16BITS ANALOG/DIGITAL CONVERSION; ISOLATION VOLTAGE: 500VAC; PRODUCT WEIGHT: 0.21KG; INPUT IMPEDENCE: 10OHM; CURRENT CONSUMPTION: 85MA; FOR USE ON SEWAGE TREATMENT PLANT</t>
  </si>
  <si>
    <t>POWER SUPPLY:I/P 230 VAC;230 VAC;1500 VA</t>
  </si>
  <si>
    <t>POWER SUPPLY: INPUT: 230 VAC; OUTPUT VOLTAGE: 230 VAC; OUTPUT CURRENT: 1500 VA; SUPPL P/N: 6DU1961-1AA00-0CA0; RAK TOWER WITH NETWORK CARD APC NETWORK MANAGEMENT CARD; THE TWO COMPONENTS ARE DELIVERED SEPARATELY; SMART UPS SMX1500RM12U 230V 1500VA LCD RACK/TOWER WITH NETWORK CARD APC NETWORK MANAGEMENT CARD 2</t>
  </si>
  <si>
    <t>MODULE:RELAY;O/P 250 VAC;MICOM P139</t>
  </si>
  <si>
    <t>MODULE: TYPE: RELAY; OUTPUT: 250 VAC; APPLICATION: SWITCHGEAR PROTECTION; SPECIFICATION: MICOM P139; SUPPL P/N: P139-56900044-309-415-633-462-949; REFERENCE NO: P139-56900044-309-415-633-462-947</t>
  </si>
  <si>
    <t>BAR</t>
  </si>
  <si>
    <t>PRO</t>
  </si>
  <si>
    <t>EFC</t>
  </si>
  <si>
    <t>DEG</t>
  </si>
  <si>
    <t>SWG</t>
  </si>
  <si>
    <t>EXC</t>
  </si>
  <si>
    <t>COA</t>
  </si>
  <si>
    <t>MIL</t>
  </si>
  <si>
    <t>MET</t>
  </si>
  <si>
    <t>MODULE:RELAY;O/P 250 VAC;MICOM P243</t>
  </si>
  <si>
    <t>MODULE: TYPE: RELAY; OUTPUT: 250 VAC; APPLICATION: SWITCHGEAR PROTECTION; SPECIFICATION: MICOM P243; SUPPL P/N: P243316A6M0578K; REFERENCE NO: PP243316A6M0578K</t>
  </si>
  <si>
    <t>MODULE:RELAY;O/P 250 VAC;MICOM P264</t>
  </si>
  <si>
    <t>MODULE: TYPE: RELAY; OUTPUT: 250 VAC; APPLICATION: SWITCHGEAR PROTECTION; SPECIFICATION: MICOM P264; SUPPL P/N: C264C11M6910003201000001110N00; REFERENCE NO: C264C11M6910003201000001110N00</t>
  </si>
  <si>
    <t>MODULE:RELAY;O/P 250 VAC;MICOM P544</t>
  </si>
  <si>
    <t>MODULE: TYPE: RELAY; OUTPUT: 250 VAC; APPLICATION: SWITCHGEAR PROTECTION; SPECIFICATION: MICOM P544; SUPPL P/N: P544316C6M0420K; REFERENCE NO: P544316C6M0420K</t>
  </si>
  <si>
    <t>MODULE:RELAY;O/P 250 VAC;MICOM P746</t>
  </si>
  <si>
    <t>MODULE: TYPE: RELAY; OUTPUT: 250 VAC; APPLICATION: SWITCHGEAR PROTECTION; SPECIFICATION: MICOM P746; SUPPL P/N: P746316A6N0028K; REFERENCE NO: P746316A6N0028K</t>
  </si>
  <si>
    <t>MODULE: TYPE: RELAY; OUTPUT: 250 VAC; APPLICATION: SWITCHGEAR PROTECTION; SPECIFICATION: MICOM P139; SUPPL P/N: P139-56904044-309-415-633-462-947; REFERENCE NO: P139-56904044-309-415-633-462-947</t>
  </si>
  <si>
    <t>MODULE:RELAY;O/P 250 VAC;MICOM P543</t>
  </si>
  <si>
    <t>MODULE: TYPE: RELAY; OUTPUT: 250 VAC; APPLICATION: SWITCHGEAR PROTECTION; SPECIFICATION: MICOM P543; MICON TWO CHANNEL DIFFERENTIAL RELAY WITH CORTEXCODE P543 316C6M0448K DATASHEET OF ITEM REQUIRED UPON RF</t>
  </si>
  <si>
    <t>MODULE:RELAY;O/P 250 VAC;MICOM P631</t>
  </si>
  <si>
    <t>MODULE: TYPE: RELAY; OUTPUT: 250 VAC; APPLICATION: SWITCHGEAR PROTECTION; SPECIFICATION: MICOM P631</t>
  </si>
  <si>
    <t>MODULE:SPEED MODULE;I/P 0-30 VDC</t>
  </si>
  <si>
    <t>MODULE: TYPE: SPEED MODULE; INPUT: 0-30 VDC; OUTPUT: 4-20 MA; APPLICATION: TURBINE CENTER LINE SPEED MEASURE; SPECIFICATION: EPRO SPEED MODULE; SUPPL P/N: MMS6350D; REFERENCE NO: MMS6350 D; INPUT RESISTANCE100 KILO-OHMS, FREQUENCY 0-16 KHZ, SIL3</t>
  </si>
  <si>
    <t>MODULE:MAIN TURBINE CONTROL VALVE MODULE</t>
  </si>
  <si>
    <t>MODULE: TYPE: MAIN TURBINE CONTROL VALVE MODULE; INPUT: 0-24 VDC; OUTPUT: 4-20 MA; POWER SOURCE: 15 V DC; APPLICATION: VICKERS MODULE; SPECIFICATION: TURBINE HP/IP CONTROL VALVES; SUPPL P/N: EEA-PAM-581-D-32; REFERENCE NO: EEA-PAM-581-D-32; MONITORING LED 10 ON THE MODULE AND 6 POTENTIOMETERS ON THE MODULE.</t>
  </si>
  <si>
    <t>AMPLIFIER:SWITCH;I/P 20-30 VDC;O/P 24;1</t>
  </si>
  <si>
    <t>AMPLIFIER: TYPE: SWITCH; INPUT: 20-30 VDC; OUTPUT: 24 VDC; POWER: 1 W; CURRENT: &lt;50 MA; SUPPL P/N: KFD2-SR2-EX1 WL/B; REFERENCE NO: KFD2-SR2-EX1 WL/B; OUTPUT CURRENT: MINIMUM 2MA. SIL 2 ACC. TO IEC 61508/IEC61511, RELAY OUTPUT CONTACT, CONTACTY LOADING 253V AC, SWITCHING FERQUENCY 2MA/24V DC, DEGREE OF PROTECTION IP20, DIMENSIONS 20 X 119 X 115MM, MOUNTING DIN RAIL; VENDORS ARE RESPONSIBLE FOR ENSURING THAT THEY ARE PERFORMING AGAINST THE CORRECT DRAWING REVISION NUMBER (IF APPLICABLE).</t>
  </si>
  <si>
    <t>TGN</t>
  </si>
  <si>
    <t>AMPLIFIER:SERVO;I/P 11-70 VDC;700 W</t>
  </si>
  <si>
    <t>AMPLIFIER: TYPE: SERVO; INPUT: 11-70 VDC; OUTPUT: -10 TO 10 VDC; POWER: 700 W; SUPPL P/N: 53376; REFERENCE NO: 004.0773; SC A-B4-70-10; VENDORS ARE RESPONSIBLE FOR ENSURING THAT THEY ARE PERFORMING AGAINST THE CORRECT DRAWING REVISION NUMBER (IF APPLICABLE).</t>
  </si>
  <si>
    <t>MODULE:RELAY;I/P 4-20 MA;O/P 250 VAC</t>
  </si>
  <si>
    <t>MODULE: TYPE: RELAY; INPUT: 4-20 MA; OUTPUT: 250 VAC; APPLICATION: SWITCHGEAR PROTECTION; SPECIFICATION: MICOM P746; SUPPL P/N: P746316E6N0028K; SCHENEIDER ELECTRIC</t>
  </si>
  <si>
    <t>MODULE: TYPE: RELAY; INPUT: 4-20 MA; OUTPUT: 250 VAC; APPLICATION: SWITCHGEAR PROTECTION; SPECIFICATION: MICOM P139</t>
  </si>
  <si>
    <t>AMPLIFIER:FLOW SENSOR;I/P 115-230 VAC;60</t>
  </si>
  <si>
    <t>AMPLIFIER: TYPE: FLOW SENSOR; INPUT: 115-230 VAC; OUTPUT: (2) RELAY/CHANGE OVER; POWER: 60 W; POTENTIAL: 230 V; REFERENCE NO: SKZ400WR; VENDORS ARE RESPONSIBLE FOR ENSURING THAT THEY ARE PERFORMING AGAINST THE CORRECT DRAWING REVISION NUMBER (IF APPLICABLE).</t>
  </si>
  <si>
    <t>TRF</t>
  </si>
  <si>
    <t>MODULE:DISPLAY KEYBOARD</t>
  </si>
  <si>
    <t>MODULE: TYPE: DISPLAY KEYBOARD; APPLICATION: FOR PREPERERCED DOOR (WITH CHLORIDE INDUSTRIAL SYSTEM) UPS; SUPPL P/N: 5911390000; DRAWING NO: 10KVA (DT320876); 20KVA (DT320878); 30KVA WTP UPS</t>
  </si>
  <si>
    <t>MODULE:750-315;FIELDBUS COUPLER (MODBUS)</t>
  </si>
  <si>
    <t>MODULE: TYPE: FIELDBUS COUPLER (MODBUS); INPUT: RS-485 CONNECTOR (D-SUB) ACRE; OUTPUT: 6000; POWER SOURCE: 24 VDC; APPLICATION: EXCITATION CONTROL SYSTEM; DIMENSIONS: WD 50.5 X HT 100 X DP 71.1 MM; SPECIFICATION: IEC 60068-2-6; COMMERCIAL SIZE: DIN RAIL MOUNT; OEM P/N: 750-315, OEM: GE STEAM POWER SERVICE; SUPPL P/N: 750-315/300-000; MOUNT: 35 MM DIN RAIL; PROTECTION: IP20; OPERATING TEMP: 0-55 DEG C; WEIGH: 35 G</t>
  </si>
  <si>
    <t>MODULE:P230AVR-SUCO;INTERFACE;24 V DC</t>
  </si>
  <si>
    <t>MODULE: TYPE: INTERFACE; POWER SOURCE: 24 V DC; DIMENSIONS: WD 63 X LG 68 X HT 30 MM; OEM P/N: P230AVR-SUCO, OEM: GE STEAM POWER SERVICE; REFERENCE NO: 70010UL0; OPERATING TEMP: 0-100 DEG C</t>
  </si>
  <si>
    <t>MODULE:TPA213;I/P 24 V;O/P 150 MA</t>
  </si>
  <si>
    <t>MODULE: TYPE: THYRISTOR PULSE AMPLIFIER CARD; INPUT: 24 V; OUTPUT: 150 MA; POWER SOURCE: 24-110 V; APPLICATION: EXCITATION CONTROL SYSTEM; DIMENSIONS: WD 202 X LG 297 X HT 8 MM; OEM P/N: TPA213, OEM: GE STEAM POWER SERVICE; DRAWING NO: WE4-101104-44 REV 0; PROTECTION RATING: 2AT FUSE ON 24V SUPPLY INPUT; OPERATING TEMP: 0-60 DEG C</t>
  </si>
  <si>
    <t>CONTROLLER:INDUSTRIAL;4-20 MA;I/P 4-20</t>
  </si>
  <si>
    <t>CONTROLLER: TYPE: INDUSTRIAL; RANGE: 4-20 MA; RATING: 90-250 V AC; INPUT: 4-20 MA; MANUF P/N: KS90-110-00090-DA0; VENDORS ARE RESPONSIBLE FOR ENSURING THAT THEY ARE PERFORMING AGAINST THE CORRECT DRAWING REVISION NUMBER (IF APPLICABLE).</t>
  </si>
  <si>
    <t>MODULE:INTERFACE;I/P 3PH 360-460V 304.1A</t>
  </si>
  <si>
    <t>MODULE: TYPE: INTERFACE; INPUT: 3PH 360-460V 304.1A; OUTPUT: 230-400VAC/DC 116A; APPLICATION: STATION 2 C AND I UPS; COMMERCIAL SIZE: 80 KVA; SUPPL P/N: 5911240000; DRAWING NO: CP70Z1L-582622; REFERENCE NO: L12-0040; INCA-00 NUMERIC INTERFACE APODYS CHARGER 3 PHASES DT 321 406</t>
  </si>
  <si>
    <t>CNTRLR ELECTRNC:PROGRAMMABLE</t>
  </si>
  <si>
    <t>CONTROLLER, ELECTRONIC: TYPE: PROGRAMMABLE; SUPPL P/N: CPM1A-20CDR-A</t>
  </si>
  <si>
    <t>MODULE:ISOLATED INPUT;FEEDWATER SYSTEM</t>
  </si>
  <si>
    <t>MODULE: TYPE: ISOLATED INPUT; APPLICATION: FEEDWATER SYSTEM; SUPPL P/N: 1794-IF4I</t>
  </si>
  <si>
    <t>FWS</t>
  </si>
  <si>
    <t>MODULE:OUTPUT;FEEDWATER SYSTEM</t>
  </si>
  <si>
    <t>MODULE: TYPE: OUTPUT; APPLICATION: FEEDWATER SYSTEM; SUPPL P/N: 1794-OF41</t>
  </si>
  <si>
    <t>MODULE: TYPE: CLOCK; SUPPL P/N: RS232-TXD8</t>
  </si>
  <si>
    <t>MODULE: TYPE: CLOCK; SUPPL P/N: RS422</t>
  </si>
  <si>
    <t>MODULE:RELAY;I/P 24 VDC;24 V DC</t>
  </si>
  <si>
    <t>MODULE: TYPE: RELAY; INPUT: 24 VDC; POWER SOURCE: 24 V DC; APPLICATION: PLC INTERFACE; DIMENSIONS: WD 6.2 X HT 80 X DP 94 MM; MANUF P/N: 2966540; REFERENCE NO: PLC-RSP-24DC/21AU; 9 MA; 1 PDT, SINGLE CONTACT</t>
  </si>
  <si>
    <t>MODULE:RELAY;24 V DC;PLC</t>
  </si>
  <si>
    <t>MODULE: TYPE: RELAY; POWER SOURCE: 24 V DC; APPLICATION: PLC; DIMENSIONS: WD 14 X HT 80 X DP 94 MM; MANUF P/N: 2967060; REFERENCE NO: PLC-RSC-24DC/21-21; AMBIENT TEMPERATURE -40 TO 60 DEG C - OPERATION</t>
  </si>
  <si>
    <t>MODULE:RELAY;24 V DC;PLC INTERFACE</t>
  </si>
  <si>
    <t>MODULE: TYPE: RELAY; POWER SOURCE: 24 V DC; APPLICATION: PLC INTERFACE; DIMENSIONS: WD 6.2 X HT 80 X DP 94 MM; MANUF P/N: 2900299; REFERENCE NO: PLC-RPIT-24DC/21; 1 PDT; SINGLE CONTACT; AMBIENT TEMPERATURE OPERATION -40 TO 60 DEG C</t>
  </si>
  <si>
    <t>POWER SUPPLY:I/P 4-20 MA;24 VDC;4-20 MA</t>
  </si>
  <si>
    <t>POWER SUPPLY: INPUT: 4-20 MA; OUTPUT VOLTAGE: 24 VDC; OUTPUT CURRENT: 4-20 MA; DIMENSIONS: WD 6.2 X HT 93.1 X DP 102.5 MM; TYPE: REPEATER; MANUF P/N: 2810230; REFERENCE NO: MINI MCR-SL-RPSS-I-I-SP; IP20; AMBIENT TEMPERATURE OPERATION -20 TO 60 DEG C; AMBIENT TEMPERATURE STORAGE/TRANSPORT -40 TO 85 DEG C; WITH SPRING CAGE CONNECTION; CERTIFICATE OF CLASSIFICATION DNV GL TAA00000N1</t>
  </si>
  <si>
    <t>POWER SUPPLY:I/P 770 W;200-240 V;4 A</t>
  </si>
  <si>
    <t>POWER SUPPLY: INPUT: 770 W; OUTPUT VOLTAGE: 200-240 V; OUTPUT CURRENT: 4 A; APPLICATION: PRIMERGY RX200/S6; TYPE: DUAL SOCKET RACK SERVER; MANUF P/N: DPS-770BB-A; RATED FREQUENCY RANGE 50-60 HZ; ACTIVE POWER MIN PER SYSTEM UNIT 178W; ACTIVE POWER MAX PER SYSTEM UNIT 549W; APPARENT POWER MAX PER SYSTEM UNIT 557 VA; POWER SUPPLY EFFICIENCY 8 PCT</t>
  </si>
  <si>
    <t>DRIVER:PROPORTIONAL VALVE</t>
  </si>
  <si>
    <t>DRIVER: TYPE: PROPORTIONAL VALVE; MANUF P/N: PVD3D2R; OPERATING VOLTAGE 9-35 VDC; MAXIMUM OUTPUT CURRENT 3A; OPERATING TEMPERATURE -40 TO 75 DEG C; INPUT SIGNALS 4-20 MA; INCLUDES TWO PWM SOLENOID OUTPUTS; OR COAL STACKER SLEWING HYDRAULIC SYSTEM; VENDORS ARE RESPONSIBLE FOR ENSURING THAT THEY ARE PERFORMING AGAINST THE CORRECT DRAWING REVISION NUMBER (IF APPLICABLE).</t>
  </si>
  <si>
    <t>MODULE COMM:DVI-VISION FIBER COMPUTER</t>
  </si>
  <si>
    <t>MODULE, COMMUNICATION: TYPE: DVI-VISION FIBER COMPUTER; APPLICATION: RECEIVER MODULE IN BPS SYSTEM; MANUF P/N: MC2ARU2C0N; RJ45 SOCKET; D-SUB HD 15 SOCKET; PS/2 SOCKET; USB-B SOCKET; 3.5MM JACK PLUG; CURRENT CONSUMPTION AT 100V: 310MA AT 240V; 160MA; TEMPERATURE RANGES: OPERATION 5-45 DEG C; STORAGE 10-55 DEG C; &lt;85% AIR MOISTURE; POWER CONSUMPTION MAX AT 100VAC; 24.6W AT 240VAC; 24.4W AT 12VDC 19.9W; INTERNAL POWER PACK IEC PLUG AC 100-240V/50-60HZ; REDUNDANT 12VDC, 5A</t>
  </si>
  <si>
    <t>MODULE COMM</t>
  </si>
  <si>
    <t>MODULE, COMMUNICATION: TYPE: DVI-VISION FIBER COMPUTER RECEIVER; APPLICATION: TRANSMITTER MODULE IN BPS SYSTEM; MANUF P/N: MC2ARU2CPU; CURRENT CONSUMPTION AT 100V: 410MA AT 240V: 200MA; TEMPERATURE RANGES: OPERATION 5-45 DEG C; STORAGE 10-55 DEG C; &lt;85% AIR MOISTURE; POWER CONSUMPTION MAX AT 100VAC: 10.2W AT 240VAC; 10.8W AT 12VDC: 7.3W</t>
  </si>
  <si>
    <t>MODULE:CONTROLLER;I/P 20-30 VDC;O/P 24</t>
  </si>
  <si>
    <t>MODULE: TYPE: CONTROLLER; INPUT: 20-30 VDC; OUTPUT: 24 VDC; POWER SOURCE: 24 V DC; APPLICATION: HART ON AH115/1H115B/AH125; MANUF P/N: E52C0204100; REFERENCE NO: MZ324; INTERNAL PROCESS VOLTAGE; THE PINS P1,P2,P5,P6 OF THE DAUGHTER BOARD ARE PLUGGED RESPECTIVIELY ON M1,M2,M3,M4 OF THE MOTHER BOARD; EXTERNAL PROCESS VOLTAGE THE PINS P3,P4,P7,P8 OF THE DAUGHTER BOARD ARE PLUGGED RESPECTIVELY ON M3,M4,M5,M6 OF THE MOTHER BOARD</t>
  </si>
  <si>
    <t>POWER SUPPLY:I/P 100-240 VAC;24 VDC;1 A</t>
  </si>
  <si>
    <t>POWER SUPPLY: INPUT: 100-240 VAC; OUTPUT VOLTAGE: 24 VDC; OUTPUT CURRENT: 1 A; DIMENSIONS: WD 22.5 X HT 99 X DP 114.5 MM; TYPE: MINI; MOUNTING: HORIZONTAL DIN RAIL NS 35; MANUF P/N: MINI-PS-100-240AC/24DC/1; IP20; AMBIENT TEMPERATURE OPERATION -25 TO 70 DEG C; PLUGGABLE SCREW CONNECTION; PRIMARY SWITCH MODE; SLIM DESIGN</t>
  </si>
  <si>
    <t>CONVERTER:FIBER OPTIC;I/P 24 VDC</t>
  </si>
  <si>
    <t>CONVERTER: TYPE: FIBER OPTIC; INPUT: 24 VDC; OUTPUT: 5VDC 50MA; APPLICATION: PROFIBUS UP TO 12 MBPS; MANUF P/N: 2708559; REFERENCE NO: L0805230; PSI-MOS-PROFIB/FO 1300 E; IP20; AMBIENT TEMPERATURE OPERATION -20 TO 60 DEG C; WD 35 X HT 99 X DP 105MM; DEVICES CONVERT COPPER BASED PROFIBUS DP INTERFACES TO FIBER OPTICS</t>
  </si>
  <si>
    <t>MODULE:SINGLEMODE ESC PORT MEDIA</t>
  </si>
  <si>
    <t>MODULE: TYPE: SINGLEMODE ESC PORT MEDIA; APPLICATION: MODULAR, MANAGED, INDUSTRIAL WORKGROUP SWITCH MACH102; COMMERCIAL SIZE: WD 138 X HT 90 X DP 42 MM; MANUF P/N: M1-8SM-SC; REFERENCE NO: 943 970-201; L0607010; 8 X 100 BASE FX; POWER CONSUMPTION 10W; OPERATING TEMPERATURE 0 TO 50 DEG C; IP20</t>
  </si>
  <si>
    <t>MODULE:RECTIFIER DIODE</t>
  </si>
  <si>
    <t>MODULE: TYPE: RECTIFIER DIODE; MANUF P/N: DD89N; SCREW DEPTH MAX 9MM</t>
  </si>
  <si>
    <t>MODULE COMM:48530001</t>
  </si>
  <si>
    <t>MODULE, COMMUNICATION: TYPE: MULTI FLUIDS PULSE CONCENTRATOR; REFERENCE NO: E52Q0006550; 48530001; ANALOG INPUT 25MA; COMMUNICATION TYPE RS485;</t>
  </si>
  <si>
    <t>POWER SUPPLY:I/P 200-240V 4A;12 V;32 A</t>
  </si>
  <si>
    <t>POWER SUPPLY: INPUT: 200-240V 4A; OUTPUT VOLTAGE: 12 V; OUTPUT CURRENT: 32 A; TYPE: SERVER PSU; MANUF P/N: S26113-E570-V50; 450W</t>
  </si>
  <si>
    <t>POWER SUPPLY:I/P 100-240 VAC;13.8 V;3.5</t>
  </si>
  <si>
    <t>POWER SUPPLY: INPUT: 100-240 VAC; OUTPUT VOLTAGE: 13.8 V; OUTPUT CURRENT: 3.5 A; DIMENSIONS: WD 97 X LG 159 X HT 38 MM; TYPE: 55W SINGLE OUTPUT; MANUF P/N: AD-55A; WITH BATTERY CHARGER(UPS FUNCTION)</t>
  </si>
  <si>
    <t>POWER SUPPLY:I/P 100-240 VAC;12 V;3 A</t>
  </si>
  <si>
    <t>POWER SUPPLY: INPUT: 100-240 VAC; OUTPUT VOLTAGE: 12 V; OUTPUT CURRENT: 3 A; DIMENSIONS: WD 97 X LG 99 X HT 36 MM; TYPE: 35W SINGLLE OUTPUT SWITCHING; MANUF P/N: NES-35-12</t>
  </si>
  <si>
    <t>MODULE COMM:ETHERNET SERVER ADAPTER</t>
  </si>
  <si>
    <t>MODULE, COMMUNICATION: TYPE: ETHERNET SERVER ADAPTER; MANUF P/N: L0103950; REFERENCE NO: I350; CONNECTOR RJ45 (COPPER), LC FIBER - OPTIC FIBER; DATA RATE SUPPORTED PR ART 10/100/1000 MBPS(COPPER), 1000 MPBS (FIBER)</t>
  </si>
  <si>
    <t>MODULE COMM:ETHERNET INTEL PRO</t>
  </si>
  <si>
    <t>MODULE, COMMUNICATION: TYPE: ETHERNET INTEL PRO; MANUF P/N: L0103840; 100/S WITH 3 ETH PORTS</t>
  </si>
  <si>
    <t>POWER SUPPLY:I/P 100-240 VAC;12 VDC;20 A</t>
  </si>
  <si>
    <t>POWER SUPPLY: INPUT: 100-240 VAC; OUTPUT VOLTAGE: 12 VDC; OUTPUT CURRENT: 20 A; DIMENSIONS: WD 115 X HT 130 X DP 152.5 MM; MOUNTING: DIN RAIL; MANUF P/N: U0710020; REFERENCE NO: TRIO-PS/1AC/24VDC/20; 2866381; IP20; AMBIENT TEMPERATURE -25 TO 70 DEG C (OPERATION)</t>
  </si>
  <si>
    <t>POWER SUPPLY:I/P 230VAC 1.15A;5-6 A</t>
  </si>
  <si>
    <t>POWER SUPPLY: INPUT: 230VAC 1.15A; OUTPUT VOLTAGE: 24VDC; +/- 3%; OUTPUT CURRENT: 5-6 A; APPLICATION: UNITS TUBE LEAK DETECTOR SYSTEM; SUPPL P/N: 6EP1333-2AA01; 87 PCT EFFICIENCY; AMBIENT TEMPERATURE 0-60 DEG</t>
  </si>
  <si>
    <t>VSD</t>
  </si>
  <si>
    <t>AMPLIFIER:PROPORTIONAL CONTROL CARD;24</t>
  </si>
  <si>
    <t>AMPLIFIER: TYPE: PROPORTIONAL CONTROL CARD; INPUT: 0-5 VDC; OUTPUT: 0.8-1.2 A; POWER: 24 VDC; MANUF P/N: V0006227553; MODEL NO: SDFSADF; DIMENSIONS WD 39 X LG 20 X HT 124MM; FOR ASH STACKER LUFFING HYDRAULIC MOTOR; VENDORS ARE RESPONSIBLE FOR ENSURING THAT THEY ARE PERFORMING AGAINST THE CORRECT DRAWING REVISION NUMBER (IF APPLICABLE).</t>
  </si>
  <si>
    <t>MAP</t>
  </si>
  <si>
    <t>AMPLIFIER:CONTROL CARD;I/P 20-40 V;24</t>
  </si>
  <si>
    <t>AMPLIFIER: TYPE: CONTROL CARD; INPUT: 20-40 V; OUTPUT: 0-2 V; POWER: 24 VDC; MANUF P/N: EEA PAM 523 A32; WD 40 X LG 175 X HT 128MM; FOR ASH STACKER LUFFING FLOW CONTROL VALVE; INCLUDING F32 CARD HOLDER; VENDORS ARE RESPONSIBLE FOR ENSURING THAT THEY ARE PERFORMING AGAINST THE CORRECT DRAWING REVISION NUMBER (IF APPLICABLE).</t>
  </si>
  <si>
    <t>MODULE:EQ3730EDIO;I/P 24 VDC;3 W</t>
  </si>
  <si>
    <t>MODULE: TYPE: 8 CHANNEL ENHANCED DISCRETE I/O; INPUT: 24 VDC; OUTPUT: 2A AT 30VDC; POWER SOURCE: 3 W; OEM P/N: EQ3730EDIO</t>
  </si>
  <si>
    <t>CNTRLR ELECTRNC:EAGLE QUANTUM PREMIER;24</t>
  </si>
  <si>
    <t>CONTROLLER, ELECTRONIC: TYPE: EAGLE QUANTUM PREMIER; POTENTIAL: 24 VDC; OUTPUT: 1A AT 30VDC; INPUT: 24 VDC; POWER: 9 W; MANUF P/N: EQ3001DNST; DRY CONTACT RATING OUTPUT (8 RELAYS); SPDT; TWO STATE INPUTS (ON/OFF)</t>
  </si>
  <si>
    <t>POWER SUPPLY:I/P 220-240 V;24 V;10 A</t>
  </si>
  <si>
    <t>POWER SUPPLY: INPUT: 220-240 V; OUTPUT VOLTAGE: 24 V; OUTPUT CURRENT: 10 A; APPLICATION: FIRE SYSTEM; TYPE: BATTERY CHARGER; MANUF P/N: A36D-10-24V-513L1-12L</t>
  </si>
  <si>
    <t>MODULE:OPERATING;COAL, ASH MASS METER</t>
  </si>
  <si>
    <t>MODULE: TYPE: OPERATING; APPLICATION: COAL, ASH MASS METER; SPECIFICATION: 60-12CSA; SUPPL P/N: XR462085</t>
  </si>
  <si>
    <t>MODULE:MULTIMODE DSC PORT MEDIA</t>
  </si>
  <si>
    <t>MODULE: TYPE: MULTIMODE DSC PORT MEDIA; APPLICATION: MODULAR MANAGED SWITCH MACH102; COMMERCIAL SIZE: WD 138 X HT 90 X DP 42 MM; MANUF P/N: M1-8MM-SC; REFERENCE NO: 943 970-101; 8 X 100 BASE FX; POWER CONSUMPTION 10W; OPERATING TEMPERATURE 0 - TO 50 DEG C; IP20; CLASS A</t>
  </si>
  <si>
    <t>MODULE:FLEX I/O;I/P 0-20 MA</t>
  </si>
  <si>
    <t>MODULE: TYPE: FLEX I/O; INPUT: 0-20 MA; POWER SOURCE: 19.2-31.2 V DC; MANUF P/N: 1794-IF41 A; REFERENCE NO: 66578602; FLEXBUS 5VDC (55MA); TEMPERATURE RATING -20 TO 50 DEG C; TCODE T4A(PLANT 5170)</t>
  </si>
  <si>
    <t>MODULE COMM:ETHERNET MACH 100 MEDIA</t>
  </si>
  <si>
    <t>MODULE, COMMUNICATION: TYPE: ETHERNET MACH 100 MEDIA; APPLICATION: MODULAR MANAGED SWITCH MACH100 10/100 BASE-TX; MANUF P/N: M1-8TP-RJ45; SUPPL P/N: 943 970-001; POWER CONSUMPTION 2W; OPERATING TEMPERATURE 0 TO 50 DEG C; IP20; WD 138 X HT 90 X DP 42 MM; EN 55022 CLASS A</t>
  </si>
  <si>
    <t>MODULE:P320;CONDUCTION SURVEILANCE V</t>
  </si>
  <si>
    <t>MODULE: TYPE: CONDUCTION SURVEILANCE V; INPUT: 21.5 - 28 VDC; OUTPUT: 6-16 V; POWER SOURCE: 24 V; DIMENSIONS: WD 68 X LG 63 X HT 30 MM; OEM P/N: P320, OEM: GE STEAM POWER SERVICE; REFERENCE NO: PTP12A45024-EB; COMPOSED OF 2 BOARDS LZ123/LZ124 AND A PLASTIC BOX; INTERNAL CONSUMPTION 30MA; OPERATING TEMPERATURE -0 TO 100 DEG C; DIGITAL NOMINAL CURENT 5 MA; OUTPUT TEMPORISATION LENGTH, TRANSITION FROM "1 TO 0" 100MS; THE MODULE IS FIXED ON THE POWER BAR WITH 2 AUTO-THREADING SCREWS (M3)</t>
  </si>
  <si>
    <t>MODULE:PUMP CONTROL CARD;I/P 4-20 MA</t>
  </si>
  <si>
    <t>MODULE: TYPE: PUMP CONTROL CARD; INPUT: 4-20 MA; OUTPUT: 200-650 MA; POWER SOURCE: 24 V DC; APPLICATION: ASH STACKER CRAWLER HPU; MANUF P/N: GB-HVZ/1A-HA/BBC; REFERENCE NO: 125627-A</t>
  </si>
  <si>
    <t>MODULE:AMPLIFIER;I/P 0-20 MA;O/P 4-20 MA</t>
  </si>
  <si>
    <t>MODULE: TYPE: AMPLIFIER; INPUT: 0-20 MA; OUTPUT: 4-20 MA; DIMENSIONS: WD 114 X HT 105 X DP 45 MM; COMMERCIAL SIZE: WD 114 X HT 105 X DP 45 MM; MANUF P/N: 6D6332D22-AA</t>
  </si>
  <si>
    <t>MODULE:ELT BLOCKED CHUTE;24 V DC</t>
  </si>
  <si>
    <t>MODULE: TYPE: ELT BLOCKED CHUTE; POWER SOURCE: 24 V DC; APPLICATION: ELT BLOCKED CHUTE DETECTOR; MANUF P/N: P07009G4; REFERENCE NO: 140494; WITH ADJUSTABLE DELAY FUNCTION; USED ON ASH CONVEYOR BELT PROTECTION</t>
  </si>
  <si>
    <t>CNTRLR ELECTRNC:DIGITAL TEMPERATURE;250</t>
  </si>
  <si>
    <t>CONTROLLER, ELECTRONIC: TYPE: DIGITAL TEMPERATURE; POTENTIAL: 250 V; OUTPUT: 10 A; INPUT: 6 A; CLASSIFICATION: IP20; MOUNTING: DIN RAIL; MANUF P/N: DDTC 24VDC; CONTACT 2 X 6A SPDT; OPERATING TEMPERATURE -10 TO 50 DEG C; DIMENSIONS: WD 36 X HT 92 X DP 64 MM; FOR USE AT WATERPLANT</t>
  </si>
  <si>
    <t>WAT</t>
  </si>
  <si>
    <t>UNIT CTRL:SENSOR GUARD;220 VAC;PANEL</t>
  </si>
  <si>
    <t>UNIT, CONTROL: TYPE: SENSOR GUARD; SUPPLY: 220 VAC; INPUT: 110/220 VAC; OUTPUT: 7.5-15 VDC; MOUNT: PANEL; MANUF P/N: 20351129; TEMPERATURE RANGE -20 TO 50 DEG C; OUTPUT CONTACTS RIP STOP, FAIL STOP AND AUXLIARIES; DIMENSIONS WD 305 X HT 457 X DP 184 MM; FOR USE ON COAL AND ASH PLANT</t>
  </si>
  <si>
    <t>CONTROLLER:METAL DETECTION;1-100 PCT</t>
  </si>
  <si>
    <t>CONTROLLER: TYPE: METAL DETECTION; RANGE: 1-100 PCT; RATING: 220 V; APPLICATION: SY2A/B CONVEYORS; MOUNTING: INSIDE PANEL; MANUF P/N: METASEARCH4; SOLID STATE USER INTERFACE WITH LCD SCREEN; FACILITY TO ACCEPT THE SIGNAL FROM A BELT SPLICE PICK-UP; INCLUDES 3 X TRAIP RELAYS AND LED INDICATORS; INCLUDES FAULT/TRIGGER RELAY AND LED INDICATOR; METAL DETECTION CONTROLLER CONNECTION POSSIBLE WITH POWDER MARKER SYSTEM; VENDORS ARE RESPONSIBLE FOR ENSURING THAT THEY ARE PERFORMING AGAINST THE CORRECT DRAWING REVISION NUMBER (IF APPLICABLE).</t>
  </si>
  <si>
    <t>MODULE:750-452;INPUT ANALOG</t>
  </si>
  <si>
    <t>MODULE: TYPE: INPUT ANALOG; APPLICATION: GH180 VSD WAGO I/O MODULE; OEM P/N: 750-452</t>
  </si>
  <si>
    <t>MODULE:2 WIRC;O/P 4-20 MA;24 V DC</t>
  </si>
  <si>
    <t>MODULE: TYPE: 2 WIRC; OUTPUT: 4-20 MA; POWER SOURCE: 24 V DC; REFERENCE NO: Z015-909/01</t>
  </si>
  <si>
    <t>CONTROLLER:SD6332D22-AA#1;0-1.8 A;IP30</t>
  </si>
  <si>
    <t>CONTROLLER: TYPE: SD6332D22-AA#1; RANGE: 0-1.8 A; RATING: IP30; APPLICATION: HP BYOASS VALVE; OUTPUT: 30 VDC; MOUNTING: DIN RAIL; INPUT: 1.8 A; VENDORS ARE RESPONSIBLE FOR ENSURING THAT THEY ARE PERFORMING AGAINST THE CORRECT DRAWING REVISION NUMBER (IF APPLICABLE).</t>
  </si>
  <si>
    <t>AMPLIFIER:SWITCHING, 2 CHANNEL ISOLATING</t>
  </si>
  <si>
    <t>AMPLIFIER: TYPE: SWITCHING, 2 CHANNEL ISOLATING; INPUT: NAMUR EN 60947-5-6; OUTPUT: 2 NO RELAYS; POWER: 3 W; POTENTIAL: 20-250 VAC OR 20-125 VDC; CURRENT: 2 AMP; SUPPL P/N: IM1-22EX-R; THE OUTPUT CIRCUIT FEATURES 2 RELAYS; EACH WITH 1 NO CONTACT; ATEX CERTIFIED; IDENTIFICATION NUMBER: 7541231; PROTECTION CLASS: IP20; VENDORS ARE RESPONSIBLE FOR ENSURING THAT THEY ARE PERFORMING AGAINST THE CORRECT DRAWING REVISION NUMBER (IF APPLICABLE).</t>
  </si>
  <si>
    <t>AMPLIFIER:2 CHANNEL ISOLATING SWITCHING</t>
  </si>
  <si>
    <t>AMPLIFIER: TYPE: 2 CHANNEL ISOLATING SWITCHING; INPUT: NAMUR EN 60947-5-6; OUTPUT: 2 NO RELAYS; POWER: 3 W; POTENTIAL: 20-250 VAC OR 20-125 VDC; CURRENT: 2 AMP; OEM P/N: IMI-22EX-R; THE OUTPUT CIRCUITS FEATURE 2 RELAYS; EACH WITH 1 NO CONTACT; ATEX CERTIFIED; IDENTIFICATION NUMBER: 7541231; PROTECTION CLASS: IP20; VENDORS ARE RESPONSIBLE FOR ENSURING THAT THEY ARE PERFORMING AGAINST THE CORRECT DRAWING REVISION NUMBER (IF APPLICABLE).</t>
  </si>
  <si>
    <t>CONVERTER SGNL:ISOLATED;I/P RS232</t>
  </si>
  <si>
    <t>CONVERTER, SIGNAL: TYPE: ISOLATED; INPUT: RS232; OUTPUT: RS485; POWER SOURCE: 12VAC 24VDC; APPLICATION: MEDUPI COAL STOCKYARD GPS SYSTEM MAIN PANEL; MOUNT: DIN RAIL; SPECIFICATION: HD67118; SUPPL P/N: HD67118; ELECTRICAL ISOLATION BETWEEN RS232C AND RS485; MAX BAUD RATE: 115.200 BPS; DIMENSION 120 X 107 X 23 MM</t>
  </si>
  <si>
    <t>MODULE:REVERSE ROTATION MONITOR</t>
  </si>
  <si>
    <t>MODULE: TYPE: REVERSE ROTATION MONITOR; MANUF P/N: PSM 1130/5</t>
  </si>
  <si>
    <t>MODULE:HTGY300851R0001;GROUNDING, RC</t>
  </si>
  <si>
    <t>MODULE: TYPE: GROUNDING, RC; OEM P/N: HTGY300851R0001, OEM: GE STEAM POWER SERVICE; DRAWING NO: HTGG131921-11 REV G; FOR EARTHING ASSEMBLED</t>
  </si>
  <si>
    <t>MODULE COMM:UMT162A;P320 AVR</t>
  </si>
  <si>
    <t>MODULE, COMMUNICATION: TYPE: UNIVERSAL MEASUREMENT TREATMENT; INPUT: ANALOG: +-10; DIGITAL: 0-0-GREATER THAN 0; 16-24 GREATER THAN 1 VDC; OUTPUT: ANALOG: 0-10; BINARY: 24 VDC; APPLICATION: GENERATOR MEASUREMENT TREATMENT MODULE; HARDWARE: P320 AVR; OEM P/N: UMT162A, OEM: GE STEAM POWER SERVICE</t>
  </si>
  <si>
    <t>CNTRLR ELECTRNC:UNIT;24 VDC;DIN RAIL</t>
  </si>
  <si>
    <t>CONTROLLER, ELECTRONIC: TYPE: UNIT; POTENTIAL: 24 VDC; OUTPUT: 7.5A (MAXIMUM 2.5A PER OUTPUT CHANNEL AT 24V); INPUT: 8A @ 24VDC; CLASSIFICATION: NON-RATED DESIGNED FOR ASH PLANT OPERATION; MOUNTING: DIN RAIL; RANGE: 12-24 VDC; CURRENT: 9A @ 24VDC OR 4.5 @ 12VDC; POWER: 95W (AT 12VDC) OR 190W (AT 24VDC); OEM P/N: ISVC-02-MEDUPI</t>
  </si>
  <si>
    <t>DST</t>
  </si>
  <si>
    <t>POWER SUPPLY:I/P 85 TO 264 VAC;24 VDC;21</t>
  </si>
  <si>
    <t>POWER SUPPLY: INPUT: 85 TO 264 VAC; OUTPUT VOLTAGE: 24 VDC; OUTPUT CURRENT: 21 A; APPLICATION: EXCITATION HVAC LCP; TYPE: SWITCH MODE; MOUNTING: PANEL; MANUF P/N: PMC-24V050W1AA</t>
  </si>
  <si>
    <t>CNTRLR ELECTRNC:CONTROLLER;240 VAC;IP 66</t>
  </si>
  <si>
    <t>CONTROLLER, ELECTRONIC: TYPE: CONTROLLER; POTENTIAL: 240 VAC; INPUT: 240 VAC; SPECIFICATION: IP 66; REFERENCE NO: P0903055; SUPPLIER:STI; SERIAL NO: P0903055; PLEASE SUPPLY AND DELIVER THE FOLLOWING STI SMART TRACK CONTROLLER; SERIAL NO P0900024V TAG 29799; SUPPLY VOLTAGE 240 VAC; FREQUENCY 50-60HZ; ABIENT TEMPERATURE -20 TO T0 DEGREES CELCIUS; THE CONTROLLER ENCLOSURE IS RATED FOR NEMA4X / IP66 ENVIRONMENT; INSIDE CONTROLLER BOX THREE ELECTRONIC BOARDS ARE MOUNTED; THE FIRST ONE IS MOUNTED ON THE CONTROLLER COVER AND IT IS CALLED :DISPLAY BOARD" (STI P/N 64037); THE SECOND ONE IS MOUNTED ON THE BOTTOM OF THE CONTROLLER'S BOX AND IS CALLED ''POWER BOARD:(STI P/N 64038); THE 3RD ONE IS THE DRIVER IF THE HYDRAULIS PROPORTIONAL VALUE AND IT IS PLUGGED IN TO POWER BOARD (P/N CS05032BT)</t>
  </si>
  <si>
    <t>MODULE:ZB10EBST18-A;CROWBAR FIRING UNIT</t>
  </si>
  <si>
    <t>MODULE: TYPE: CROWBAR FIRING UNIT; OEM P/N: ZB10EBST18-A; DRAWING NO: WE4-101104-49 REV 0</t>
  </si>
  <si>
    <t>CNTRLR ELECTRNC:24VAC; 26VDC;O/P 10/100</t>
  </si>
  <si>
    <t>CONTROLLER, ELECTRONIC: TYPE: MULTI-EQUIPMENT CONTROL AND INTEGRATION; POTENTIAL: 24VAC; 26VDC; OUTPUT: 10/100 MB; INPUT: 25 PCT; MOUNTING: BASE; POWER: 10 W; SUPPL P/N: ME-LGR25</t>
  </si>
  <si>
    <t>MODULE:AL.BR.1794-AENT</t>
  </si>
  <si>
    <t>MODULE: TYPE: AL.BR.1794-AENT; APPLICATION: VORECON ETHERNET ADAPTOR; OEM P/N: AL.BR.1794-AENT; ALLEN-BRADLEY INTERFACE MODULE (ETHERNET ADAPTER) REF NO: TCR204.007 859 0; USED ON VORECON LAC11/12/13 AP010 MK01</t>
  </si>
  <si>
    <t>MODULE:ANALOG I/O;VORECON VEHS</t>
  </si>
  <si>
    <t>MODULE: TYPE: ANALOG I/O; APPLICATION: VORECON VEHS; ALLANALOG INPUT/OUTPUT MODULE; REF NO: TCR204.001 872 00; USED ON VORECON LAC11/12/13 AP010 MK01</t>
  </si>
  <si>
    <t>MODULE:DIGITAL I/O;VORECON CONTROL</t>
  </si>
  <si>
    <t>MODULE: TYPE: DIGITAL I/O; APPLICATION: VORECON CONTROL; OEM P/N: AL.BR.1794-IB 16XOB16P; REFERENCE NO: TCR204.003 561 10; DIGITAL INPUT/OUTPUT MODULE; USED ON VORECON LAC11/12/13 AP010 MK01</t>
  </si>
  <si>
    <t>MODULE:DIGITAL OUTPUT;VORECON CONTROL</t>
  </si>
  <si>
    <t>MODULE: TYPE: DIGITAL OUTPUT; APPLICATION: VORECON CONTROL; OEM P/N: AL.BR.1794-OB8EP; ALLEN-BRADLEY DIGITAL OUTPUT MODULE; USED ON VORECON LAC11/12/13 AP010 MK01</t>
  </si>
  <si>
    <t>POWER SUPPLY:I/P 24 VDC;24 V;30 W</t>
  </si>
  <si>
    <t>POWER SUPPLY: INPUT: 24 VDC; OUTPUT VOLTAGE: 24 V; OUTPUT CURRENT: 30 W; APPLICATION: TUBE LEAK DETECTION SYSTEM; CLASSIFICATION: HARSH AND DUSTY INVIRONMENT IN THE ENCLOSURE; TYPE: UNO PHOENIX CONTACT; MOUNTING: DIN RAIL; SUPPL P/N: 2902991; MODULE POWER SUPPLY; MAKE PHOENIX CONTACT; UNO POWER SUPPLY; ORDER CODE: 2902991;</t>
  </si>
  <si>
    <t>MODULE:CUAL-11 CUDSMC ISOLATED;O/P 24</t>
  </si>
  <si>
    <t>MODULE: TYPE: CUAL-11 CUDSMC ISOLATED; INPUT: 80 / 300 VDC; OUTPUT: 24 VDC; DATASHEET IS REQUIRED; FOR USE AT COAL SILO C&amp;I UPS APODYS2; DT321 478 SEARIAL NO: L12-0142</t>
  </si>
  <si>
    <t>MODULE:CUAL-11 CUDSMC;80 KVA</t>
  </si>
  <si>
    <t>MODULE: TYPE: CUAL-11 CUDSMC; INPUT: 3 PH 360V - 460 304.1A; OUTPUT: 230 VDC 400VAC 116A; COMMERCIAL SIZE: 80 KVA; OEM P/N: 5911091100; FOR STATION 2 C&amp;I UPS APODYS E; DT 321 406 SERIAL NO L12-0040</t>
  </si>
  <si>
    <t>MODULE:CUAL 11 CUDSMC;80 KVA</t>
  </si>
  <si>
    <t>MODULE: TYPE: CUAL 11 CUDSMC; INPUT: 3 PH 360V - 460V 304.1 A; OUTPUT: 230 VDC 400 VAC 116A; COMMERCIAL SIZE: 80 KVA; FOR SUB WEST C&amp;I UPS APODYS E; DT 321 407 SERIAL NO L12-0043</t>
  </si>
  <si>
    <t>MODULE: TYPE: CUAL-11 CUDSMC; INPUT: 3 PH 360 - 460 304.1A; OUTPUT: 230 VDC 400VAC 116A; COMMERCIAL SIZE: 80 KVA; FOR UNIT 4 C&amp;I UPS; DT 320 081 SERIAL NO: L10-2409</t>
  </si>
  <si>
    <t>MODULE:CUAL-11 CUDSMC</t>
  </si>
  <si>
    <t>MODULE: TYPE: CUAL-11 CUDSMC; FOR UNIT 5 C&amp;I UPS APODYS E; DT 321 405 SERIAL NO L12-0039</t>
  </si>
  <si>
    <t>MODULE:CUAL 11 CUDSMC</t>
  </si>
  <si>
    <t>MODULE: TYPE: CUAL 11 CUDSMC; FOR STATION 1 C&amp;I UPS 3&amp;4 APODYS 2; DT 582 617 SERIAL NO L-16 1760</t>
  </si>
  <si>
    <t>MODULE: TYPE: CUAL 11 CUDSMC; FOR STATION 1 C&amp;I UPS 1&amp;2 APODYS 2; DT 321 406 SERIAL NO L12-0041; DATASHEET IS REQUIRED;</t>
  </si>
  <si>
    <t>MODULE: TYPE: CUAL 11 CUDSMC; FOR 1; 2; 3 C&amp;I UPS APODYS 2; DT 582 615 SERIAL NO L16-1644; DATASHEET IS REQUIRED</t>
  </si>
  <si>
    <t>POWER SUPPLY:I/P 100-240 VAC;24 VDC;40</t>
  </si>
  <si>
    <t>POWER SUPPLY: INPUT: 100-240 VAC; OUTPUT VOLTAGE: 24 VDC; OUTPUT CURRENT: 40 AMP; DIMENSIONS: WD 122 X HT 130 X THK 125 MM; MOUNTING: DIN RAIL MOUNTING; OEM P/N: QUINT-PS/1AC/24DC/20; ORDER NO:2866776; FOR USE ON VORECON COUPLING LAC11/12/13 AP010 MK01</t>
  </si>
  <si>
    <t>POWER SUPPLY:I/P 24 VDC;24 VDC;2 AMP</t>
  </si>
  <si>
    <t>POWER SUPPLY: INPUT: 24 VDC; OUTPUT VOLTAGE: 24 VDC; OUTPUT CURRENT: 2 AMP; DIMENSIONS: WD 70 X HT 118 X THK 87 MM; OEM P/N: 1769-PB2</t>
  </si>
  <si>
    <t>CONVERTER:KFU8-GUT-1.D;TEMPERATURE</t>
  </si>
  <si>
    <t>CONVERTER: TYPE: KFU8-GUT-1.D; INPUT: 90V DC/253V AC; OUTPUT: 250 VAC/24 - 40VDC - 2A; APPLICATION: TEMPERATURE; SPECIFICATION: IEC 61508/61511; OEM P/N: KFUT-GUT-1.D; ANALOG INPUT; SIL2; 20 TO 90 VDC/48 TO 253 VAC; 2W-2; 5VA/2; 2W-3VA; RTD; PT100; IP20; TA;-20 TO 60 DEGREE C; 40X119 X 115MM; PEPPER L &amp; FUCHS TEMPERATURE CONVERTER; INPUT (PT100-1000 &amp; NI100-1000) THERMOCOUPLES AND POTENTIOMETER; OUTPUT: 3 OUTPUT - OUTPUT I; II (RELAYOUTPUT) &amp; OUTPUT III (ANALOG CURRENT OUTPUT)</t>
  </si>
  <si>
    <t>FUL</t>
  </si>
  <si>
    <t>POWER SUPPLY:I/P 100-240 VAC;24 VDC;4 A</t>
  </si>
  <si>
    <t>POWER SUPPLY: INPUT: 100-240 VAC; OUTPUT VOLTAGE: 24 VDC; OUTPUT CURRENT: 4 A; MOUNTING: DIN RAIL; MANUF P/N: 2938837; REFERENCE NO: MINI-PS-100-240AC/24DC/4; BURNER PANELS</t>
  </si>
  <si>
    <t>MODULE:ETHERNET SWITCH;FAST ETHERNET</t>
  </si>
  <si>
    <t>MODULE: TYPE: ETHERNET SWITCH; APPLICATION: FAST ETHERNET; SPECIFICATION: IEC : 61850-3 IEEE : 1613; SUPPL P/N: PM-7200-8SFP; OPTICAL FIBRE PORTS</t>
  </si>
  <si>
    <t>BOARD PC:CIAT CONNECT 2</t>
  </si>
  <si>
    <t>BOARD, PRINTED CIRCUIT: TYPE: CIAT CONNECT 2; DATASHEET IS REQUIRED WITH QUOTATION; THE CONNECT TWO CONTROL MODULE CONSISTS OF ONE CONTROL AND DISPLAY PANEL FITTED ON THE UNIT; COMPATIBLE WITH AQUACIAT FREE COOLING; IT IS FITTED AS STANDARD ON WATER CHILLERS (OR WATER HEATER) EQUIPPED ONE OR TWO REFRIGERATED CIRCUIT AND SCROLL COMPRESSORS</t>
  </si>
  <si>
    <t>MODULE COMM:03034KTQ;SWITCHPROCESSING</t>
  </si>
  <si>
    <t>MODULE, COMMUNICATION: TYPE: SWITCHPROCESSING; APPLICATION: OTN; HARDWARE: CCT BOARD; OEM P/N: 03034KTQ; MODEL NO: TMB3EFS801; 8-PORT 100M FE</t>
  </si>
  <si>
    <t>MODULE:EC BOS 8;24 VDC;WD 110 X LG 171.1</t>
  </si>
  <si>
    <t>MODULE: TYPE: EC BOS 8; POWER SOURCE: 24 VDC; APPLICATION: PROCESING PLANT DATA; DIMENSIONS: WD 110 X LG 171.1 MM; SPECIFICATION: ETHERNET OR WIRELESS; MANUF P/N: EC-NPB-ZWAVE, EC-NPB-SRM; 34 POINT IO; PROCESSOR TI AM3352 1000 MHZ ARM; CORTEX -A8; MEMORY 1 GB DDR3 SDRAM; EC-NET 4 4,1 OR LATER; EC-NET ACCESS 2.4.445 OR LATER; CONSUMPTION 24 VA (24 VAC) 24 W (24 VDC)</t>
  </si>
  <si>
    <t>AMPLIFIER: TYPE: PROPORTIONAL CONTROL CARD; INPUT: 12-30VDC; OUTPUT: 0.5-12.6 A; POWER: 24 VDC; MANUF P/N: EHCD-AM005XXXU; SPECIFICATION: HYDAC POWER AMPLIFIER DIGITAL, UNIVERSAL, UP TO 2 SOLENOIDS FOR DUAL-CHANNEL PRESSURE OR NEEDLE VALVE CONTROL; APPLICATION: FOR MILL GRINDER AND COUNTER PRESSURE CONTROL; VENDORS ARE RESPONSIBLE FOR ENSURING THAT THEY ARE PERFORMING AGAINST THE CORRECT DRAWING REVISION NUMBER AND THAT THE OPERATING/USER MANUAL IS PROVIDED</t>
  </si>
  <si>
    <t>HMI Screen used on the BFP vorecon control panel</t>
  </si>
  <si>
    <t>DISPLAY UNIT: TYPE: TOUCH; SPECIFICATION: PANELVIEW PLUS 600 COLOR UNIT; SCREEN SIZE: 5,7 INCH WITH DISPLAY AREA 115W X 86H MM; DISPLAY TYPE: COLOR ACTIVE-MATRIX TFT; DISPLAY RESOLUTION: 20 X 240, 18 BIT COLOR GRAPHICS; APPLICATION: HMI SCREEN USED ON THE BFP VORECON PLC CONTROL PANEL; MANUF P/N: 2711P-K6C20D B</t>
  </si>
  <si>
    <t>MODULE:SUPERSEDED BY 0581659;I/P 1.2 A</t>
  </si>
  <si>
    <t>MODULE: TYPE: BUS CONTROLLER; INPUT: 1.2 A; MANUF P/N: C0402200; IC693BEM341; DRAWING NO: WE4-101104-32 REV 0; RS-485 PORT AND 2X FIP FIELDBUS CONNECTORS</t>
  </si>
  <si>
    <t>Material</t>
  </si>
  <si>
    <t>Purchasing Group</t>
  </si>
  <si>
    <t>Purchasing Document</t>
  </si>
  <si>
    <t>Document Date</t>
  </si>
  <si>
    <t>Short Text</t>
  </si>
  <si>
    <t>Order Quantity</t>
  </si>
  <si>
    <t>Net Price</t>
  </si>
  <si>
    <t>Net Order Value</t>
  </si>
  <si>
    <t>Still to be delivered (value)</t>
  </si>
  <si>
    <t>Still to be delivered (qty)</t>
  </si>
  <si>
    <t>Name of Supplier</t>
  </si>
  <si>
    <t>PO history/release documentation</t>
  </si>
  <si>
    <t>Price unit</t>
  </si>
  <si>
    <t>Plant</t>
  </si>
  <si>
    <t>Outline agreement</t>
  </si>
  <si>
    <t>G33</t>
  </si>
  <si>
    <t>4503319708</t>
  </si>
  <si>
    <t>10</t>
  </si>
  <si>
    <t>PLUG ELECT:DS63/90;DECONTACTOR;4;4;63 A</t>
  </si>
  <si>
    <t>11000556   VOLTEX POTCHEFSTROOM</t>
  </si>
  <si>
    <t/>
  </si>
  <si>
    <t>Medupi</t>
  </si>
  <si>
    <t>3370</t>
  </si>
  <si>
    <t>60A</t>
  </si>
  <si>
    <t>4502858566</t>
  </si>
  <si>
    <t>PLUG,ELECT:DS63/90;DECONTACTOR;POLE 4</t>
  </si>
  <si>
    <t>11009109   N AND R ELECTRONIC AND M</t>
  </si>
  <si>
    <t>02D</t>
  </si>
  <si>
    <t>4502783909</t>
  </si>
  <si>
    <t>11066415   EMASHACKS CONSTRUCTION A</t>
  </si>
  <si>
    <t>4502854798</t>
  </si>
  <si>
    <t>20</t>
  </si>
  <si>
    <t>CONTACTOR:3RT1016-1AP01;CONTROL;9 A;4</t>
  </si>
  <si>
    <t>11070074   LIGHTSTONE STEEL</t>
  </si>
  <si>
    <t>014</t>
  </si>
  <si>
    <t>4503037217</t>
  </si>
  <si>
    <t>CONTACTOR:3RT1016-1AP01;CONTROL;220 VAC</t>
  </si>
  <si>
    <t>Kusile</t>
  </si>
  <si>
    <t>3380</t>
  </si>
  <si>
    <t>99C</t>
  </si>
  <si>
    <t>3070347382</t>
  </si>
  <si>
    <t>1</t>
  </si>
  <si>
    <t>RELAY:MVAA11T1NA1151A;AUXILIARY;220 VDC</t>
  </si>
  <si>
    <t>11085389   ICOSEAL</t>
  </si>
  <si>
    <t>101</t>
  </si>
  <si>
    <t>3070349000</t>
  </si>
  <si>
    <t>2</t>
  </si>
  <si>
    <t>11084860   LUCKY MOLOI TRANSPORT</t>
  </si>
  <si>
    <t>346</t>
  </si>
  <si>
    <t>4503021871</t>
  </si>
  <si>
    <t>BLOCK,CONTACT:3SB3400-0B;SWITCH;230 VAC</t>
  </si>
  <si>
    <t>11089026   SHANDUKA CONSTRUCTION AN</t>
  </si>
  <si>
    <t>4502769881</t>
  </si>
  <si>
    <t>11085874   MLOTSHWA RESOURCES</t>
  </si>
  <si>
    <t>4502948869</t>
  </si>
  <si>
    <t>RELAY OVRLD:3RU1126-4BBO;14-20 A;THERMAL</t>
  </si>
  <si>
    <t>11087713   TJ SYSTEM INTEGRATORS</t>
  </si>
  <si>
    <t>4502920273</t>
  </si>
  <si>
    <t>11087951   NYEBE GROUPS</t>
  </si>
  <si>
    <t>4502681840</t>
  </si>
  <si>
    <t>30</t>
  </si>
  <si>
    <t>BLOCK,CONTACT:3RH1911-1FA22;AUXILIARY</t>
  </si>
  <si>
    <t>11046242   BHABSONS</t>
  </si>
  <si>
    <t>4502775975</t>
  </si>
  <si>
    <t>BASE,RELAY:LZSPT78740;14 PIN;WD 28 MM</t>
  </si>
  <si>
    <t>11001648   LURICO ELECTRICAL AND ME</t>
  </si>
  <si>
    <t>89B</t>
  </si>
  <si>
    <t>3070269897</t>
  </si>
  <si>
    <t>14</t>
  </si>
  <si>
    <t>11044910   CONTROLGEAR SYSTEM (Pty)</t>
  </si>
  <si>
    <t>3070339886</t>
  </si>
  <si>
    <t>11082119   MDLIVANE PROJECTS</t>
  </si>
  <si>
    <t>BASE,RELAY:LZXPT570730 ;WD 22.5 MM</t>
  </si>
  <si>
    <t>82D</t>
  </si>
  <si>
    <t>4503148699</t>
  </si>
  <si>
    <t>BASE RLY:LZXPT570730;PLUG IN 4 CONTACT</t>
  </si>
  <si>
    <t>11090156   DITERELE PROJECTS AND SU</t>
  </si>
  <si>
    <t>3070333307</t>
  </si>
  <si>
    <t>5</t>
  </si>
  <si>
    <t>11082792   NIZNA</t>
  </si>
  <si>
    <t>25</t>
  </si>
  <si>
    <t>CONTACTOR:3RT1015-IAP01;400 V;COIL 230 V</t>
  </si>
  <si>
    <t>04C</t>
  </si>
  <si>
    <t>3070268059</t>
  </si>
  <si>
    <t>58</t>
  </si>
  <si>
    <t>CONTACTOR:3RT1055-6AP36;MAIN;400 V;3</t>
  </si>
  <si>
    <t>11044910   CONTROLGEAR SYSTEMS</t>
  </si>
  <si>
    <t>3070336987</t>
  </si>
  <si>
    <t>11085284   LRT GLOBAL</t>
  </si>
  <si>
    <t>4502918608</t>
  </si>
  <si>
    <t>CONTACTOR:OIL BURNER;400 VAC;230 VAC;3</t>
  </si>
  <si>
    <t>11088040   MEGA TAG AGRICULTURE AND</t>
  </si>
  <si>
    <t>4502914385</t>
  </si>
  <si>
    <t>3070279871</t>
  </si>
  <si>
    <t>108</t>
  </si>
  <si>
    <t>RELAY,THERM:RT1U;OVERLOAD;690 VAC</t>
  </si>
  <si>
    <t>11053524   GE SOUTH AFRICA</t>
  </si>
  <si>
    <t>100</t>
  </si>
  <si>
    <t>RELAY,THERM:RT1B;OVERLOAD;690 VAC</t>
  </si>
  <si>
    <t>107</t>
  </si>
  <si>
    <t>RELAY,THERM:RT11M;OVERLOAD;690 VAC</t>
  </si>
  <si>
    <t>109</t>
  </si>
  <si>
    <t>RELAY,THERM:RT1S;OVERLOAD;690 VAC</t>
  </si>
  <si>
    <t>88</t>
  </si>
  <si>
    <t>RELAY,CNTRL:30A - 150A;1NO 1NC;PANEL</t>
  </si>
  <si>
    <t>73</t>
  </si>
  <si>
    <t>RELAY,CNTRL:16A;2NO 2NC;COIL 230 VDC</t>
  </si>
  <si>
    <t>4502789401</t>
  </si>
  <si>
    <t>RELAY, CONTROL:CONTCT RTNG 10A;6, 3</t>
  </si>
  <si>
    <t>11085152   AYIZE LISEDI 88 PROJECTS</t>
  </si>
  <si>
    <t>6</t>
  </si>
  <si>
    <t>RELAY,CNTRL:10A;3 CHANGE OVER;6, 3</t>
  </si>
  <si>
    <t>031</t>
  </si>
  <si>
    <t>3070167488</t>
  </si>
  <si>
    <t>51</t>
  </si>
  <si>
    <t>11044538   KABO KWABELA SUPPLIES</t>
  </si>
  <si>
    <t>3070351450</t>
  </si>
  <si>
    <t>9</t>
  </si>
  <si>
    <t>RELAY,CNTRL:10A;3 CHANGE OVER;6, 3;RAIL</t>
  </si>
  <si>
    <t>11080743   BLIZ TRADING ENTERTPRISE</t>
  </si>
  <si>
    <t>79</t>
  </si>
  <si>
    <t>RELAY,CNTRL:16A;2NO 2NC;COIL 24 VDC;4PST</t>
  </si>
  <si>
    <t>78</t>
  </si>
  <si>
    <t>RELAY,CNTRL:16A;3NO 1NC;COIL 24 VDC;4PST</t>
  </si>
  <si>
    <t>91</t>
  </si>
  <si>
    <t>RELAY,THERM:RT1P;OVERLOAD;690 VAC</t>
  </si>
  <si>
    <t>81</t>
  </si>
  <si>
    <t>RELAY,CNTRL:16A;2NO 2NC;COIL 230 VAC</t>
  </si>
  <si>
    <t>4503373853</t>
  </si>
  <si>
    <t>CONTACTOR:SWITCHGEAR;690VAC 440VDC;230;3</t>
  </si>
  <si>
    <t>84</t>
  </si>
  <si>
    <t>CONTACTOR:112804;SWITCHGEAR;40 A;3</t>
  </si>
  <si>
    <t>80</t>
  </si>
  <si>
    <t>RELAY,CNTRL:22A - 110A;1NO 1NC;PANEL</t>
  </si>
  <si>
    <t>102</t>
  </si>
  <si>
    <t>RELAY,THERM:RT1N;OVERLOAD;690 VAC</t>
  </si>
  <si>
    <t>4503166001</t>
  </si>
  <si>
    <t>RELAY CTRL:60.13;220 V 10 A;2NO 2NC</t>
  </si>
  <si>
    <t>11090408   THAHLAL LEGACY HOLDINGS</t>
  </si>
  <si>
    <t>7</t>
  </si>
  <si>
    <t>RELAY,CNTRL:60.13;220V 10A;2NO 2NC</t>
  </si>
  <si>
    <t>4503396385</t>
  </si>
  <si>
    <t>CONTACTOR:690VAC / 440VDC;230 VAC;50 A;3</t>
  </si>
  <si>
    <t>11008695   MARRICO SALES AND MARKET</t>
  </si>
  <si>
    <t>4503305573</t>
  </si>
  <si>
    <t>11092479   SENCHAR ENG AND SUPPLIES</t>
  </si>
  <si>
    <t>86</t>
  </si>
  <si>
    <t>CONTACTOR:690VAC / 440VDC ;COIL 230 VAC</t>
  </si>
  <si>
    <t>105</t>
  </si>
  <si>
    <t>RELAY,THERM:RT1L;OVERLOAD;690 VAC</t>
  </si>
  <si>
    <t>93</t>
  </si>
  <si>
    <t>76</t>
  </si>
  <si>
    <t>RELAY,CNTRL:16A;3NO 1NC;COIL 220 VDC</t>
  </si>
  <si>
    <t>104</t>
  </si>
  <si>
    <t>RELAY,THERM:RT1K;OVERLOAD;690 VAC</t>
  </si>
  <si>
    <t>85</t>
  </si>
  <si>
    <t>CONTACTOR:104104;SWITCHGEAR;18 A;3</t>
  </si>
  <si>
    <t>83</t>
  </si>
  <si>
    <t>CONTACTOR:104144;SWITCHGEAR;25 A;3</t>
  </si>
  <si>
    <t>90</t>
  </si>
  <si>
    <t>CONTACTOR:104284;SWITCHGEAR;50 A;3</t>
  </si>
  <si>
    <t>87</t>
  </si>
  <si>
    <t>CONTACTOR:110804;SWITCHGEAR;25 A;3</t>
  </si>
  <si>
    <t>98</t>
  </si>
  <si>
    <t>RELAY,THERM:RT1G;OVERLOAD;690 VAC</t>
  </si>
  <si>
    <t>12E</t>
  </si>
  <si>
    <t>4503409610</t>
  </si>
  <si>
    <t>CONTACTOR:INSTA;440 VAC;230 V;24 A;4;4NO</t>
  </si>
  <si>
    <t>11087515   MALELE TRADING AND PROJE</t>
  </si>
  <si>
    <t>4503397086</t>
  </si>
  <si>
    <t>438</t>
  </si>
  <si>
    <t>4503255531</t>
  </si>
  <si>
    <t>CONTACTOR:.;400 VAC;230 V;7 A;3;1NO 2NC</t>
  </si>
  <si>
    <t>11000379   SIEMENS PROPRIETARY LIMI</t>
  </si>
  <si>
    <t>4600069496</t>
  </si>
  <si>
    <t>4503104125</t>
  </si>
  <si>
    <t>CONTACTOR:3RT1015-1AP01-3MA0;400 VAC;3</t>
  </si>
  <si>
    <t>70</t>
  </si>
  <si>
    <t>CONTACTOR:3RT1015-1AP01-3MA0 ;400 VAC</t>
  </si>
  <si>
    <t>3070168616</t>
  </si>
  <si>
    <t>8</t>
  </si>
  <si>
    <t>CONTACTOR:3RT1016-1AP04-3MA;400 VAC;3</t>
  </si>
  <si>
    <t>11080727   IZANDRA TRADING 18</t>
  </si>
  <si>
    <t>68</t>
  </si>
  <si>
    <t>CONTACTOR:3RT1046-1AP04;440 V;95 A;3</t>
  </si>
  <si>
    <t>54</t>
  </si>
  <si>
    <t>3070347327</t>
  </si>
  <si>
    <t>11086180   CONTINAM INDUSTRIAL</t>
  </si>
  <si>
    <t>4502981895</t>
  </si>
  <si>
    <t>RELAY:8 PIN;230VAC;2 CONTACTS;RACK</t>
  </si>
  <si>
    <t>11088504   ELEMETRIC ENGINEERING</t>
  </si>
  <si>
    <t>CONTACTOR:3RT1054-1AP36;400 VAC;115 A</t>
  </si>
  <si>
    <t>98E</t>
  </si>
  <si>
    <t>4503102747</t>
  </si>
  <si>
    <t>CONTACTOR:3RT1054-1AP36;400 VAC;115 A;3</t>
  </si>
  <si>
    <t>11082998   ZWELE TRADING</t>
  </si>
  <si>
    <t>3070345149</t>
  </si>
  <si>
    <t>CONTACTOR:3RT1054-1AP36 ;400 VAC ;3</t>
  </si>
  <si>
    <t>11080844   KATELOPELO TRADING</t>
  </si>
  <si>
    <t>4502952517</t>
  </si>
  <si>
    <t>CONTACTOR:3RT1025-1AP00;440 V;230 V;3</t>
  </si>
  <si>
    <t>11080401   BOLT AND ENGINEERING DIS</t>
  </si>
  <si>
    <t>66</t>
  </si>
  <si>
    <t>CONTACTOR:3RT1025-1AP00;440 V;15.5 A;3</t>
  </si>
  <si>
    <t>53</t>
  </si>
  <si>
    <t>4503028432</t>
  </si>
  <si>
    <t>50</t>
  </si>
  <si>
    <t>11083113   UMNDENI HOLDINGS</t>
  </si>
  <si>
    <t>3070164494</t>
  </si>
  <si>
    <t>CONTACTOR:3RT1056-6 AP36;HEATER;400 VAC</t>
  </si>
  <si>
    <t>11000189   VOLTEX(WITBANK)</t>
  </si>
  <si>
    <t>4502842705</t>
  </si>
  <si>
    <t>CONTACTOR:3RT1056-6AP36;HEATER;400 VAC</t>
  </si>
  <si>
    <t>11085284   LRT GLOBAL PROJECTS</t>
  </si>
  <si>
    <t>4503154827</t>
  </si>
  <si>
    <t>RELAY:PLUGABLE INTERFACE;250VAC-24VDC</t>
  </si>
  <si>
    <t>11056792   LEPHALALE SUPPLIES</t>
  </si>
  <si>
    <t>3070338187</t>
  </si>
  <si>
    <t>3</t>
  </si>
  <si>
    <t>RELAY:PLUGABLE INTERFACE ;250VAC-24VDC</t>
  </si>
  <si>
    <t>11049390   PPE TECHNOLGIES</t>
  </si>
  <si>
    <t>RELAY:PLUGABLE INTERFACE;110 V;110 V</t>
  </si>
  <si>
    <t>4503315275</t>
  </si>
  <si>
    <t>MODULE:SE6395/C01;RELAY CARD</t>
  </si>
  <si>
    <t>11091765   MR PROJECTS AND ENGINEER</t>
  </si>
  <si>
    <t>4503219889</t>
  </si>
  <si>
    <t>MODULE:RELAY CARD</t>
  </si>
  <si>
    <t>4503106818</t>
  </si>
  <si>
    <t>180</t>
  </si>
  <si>
    <t>MODULE:SE6395/C01;RELAY CARD;WITH 12</t>
  </si>
  <si>
    <t>11052518   ZKT</t>
  </si>
  <si>
    <t>4502675519</t>
  </si>
  <si>
    <t>11085295   LIVHUWAMI AKWANDE AFRIKA</t>
  </si>
  <si>
    <t>3070338188</t>
  </si>
  <si>
    <t>RELAY:220 VDC;8 CHANGEOVER LATCHING</t>
  </si>
  <si>
    <t>58D</t>
  </si>
  <si>
    <t>4503204068</t>
  </si>
  <si>
    <t>RELAY:BJ-8BB-220V;220 VDC;10 A;8PST</t>
  </si>
  <si>
    <t>11001961   GE POWER SERVICES</t>
  </si>
  <si>
    <t>4600061681</t>
  </si>
  <si>
    <t>390</t>
  </si>
  <si>
    <t>4503025388</t>
  </si>
  <si>
    <t>420</t>
  </si>
  <si>
    <t>RELAY:220 VDC;8 CHANGEOVER LATCHING;10 A</t>
  </si>
  <si>
    <t>4600068027</t>
  </si>
  <si>
    <t>4503015892</t>
  </si>
  <si>
    <t>430</t>
  </si>
  <si>
    <t>3070338186</t>
  </si>
  <si>
    <t>RELAY,T DEL:0.15S-300HR ;2NO ;5 A</t>
  </si>
  <si>
    <t>130</t>
  </si>
  <si>
    <t>RELAY T-DELAY:0.15S-300HR;2NO;5 A</t>
  </si>
  <si>
    <t>4502870765</t>
  </si>
  <si>
    <t>11084769   SES VUKILE ENGINEERING A</t>
  </si>
  <si>
    <t>RELAY,T DEL:0.1S-300HR ;2NC ;5 A</t>
  </si>
  <si>
    <t>4503172327</t>
  </si>
  <si>
    <t>RELAY T-DELAY:0.1S-300HR;2NC;5 A;RAIL</t>
  </si>
  <si>
    <t>11006571   DEUTRANS</t>
  </si>
  <si>
    <t>140</t>
  </si>
  <si>
    <t>18</t>
  </si>
  <si>
    <t>MODULE,COMMS:750-517;230VAC / 300VDC</t>
  </si>
  <si>
    <t>190</t>
  </si>
  <si>
    <t>RELAY:PLC INTERFACE;24 VDC;1;50 MA;SPDT</t>
  </si>
  <si>
    <t>4503154813</t>
  </si>
  <si>
    <t>RELAY:PLCRSC-230UC/21AU;PLC INTERFACE;1</t>
  </si>
  <si>
    <t>RELAY:PLC INTERFACE;230VAC/220VDC;1</t>
  </si>
  <si>
    <t>21</t>
  </si>
  <si>
    <t>CONTACTOR:B65-30-10-1.7-71 ;INTERFACE</t>
  </si>
  <si>
    <t>4503161558</t>
  </si>
  <si>
    <t>CONTACTOR:B65-30-10-1.7-71;INTERFACE</t>
  </si>
  <si>
    <t>4600067667</t>
  </si>
  <si>
    <t>60</t>
  </si>
  <si>
    <t>4503323134</t>
  </si>
  <si>
    <t>CONTACTOR:MINI;690VAC; 240VDC;240 VAC;3</t>
  </si>
  <si>
    <t>11005542   BEAM ELECTRICAL WHOLESAL</t>
  </si>
  <si>
    <t>53D</t>
  </si>
  <si>
    <t>4503284937</t>
  </si>
  <si>
    <t>4502820062</t>
  </si>
  <si>
    <t>40</t>
  </si>
  <si>
    <t>CONTACTOR:B6.30.10(GJL1211001R8100);MINI</t>
  </si>
  <si>
    <t>3070345048</t>
  </si>
  <si>
    <t>26</t>
  </si>
  <si>
    <t>CONTACTOR:B6.30.10;MINI;690VAC; 240VDC</t>
  </si>
  <si>
    <t>11083657   PHILLPRINCE ENGINEERING</t>
  </si>
  <si>
    <t>90E</t>
  </si>
  <si>
    <t>4503345153</t>
  </si>
  <si>
    <t>RELAY:THERMAL OVERLOAD;690 VAC;1NO 1NC</t>
  </si>
  <si>
    <t>11084234   THONDOSE ENGINEERS</t>
  </si>
  <si>
    <t>4502981884</t>
  </si>
  <si>
    <t>RELAY:T7DU1.0;THERMAL OVERLOAD;690 VAC</t>
  </si>
  <si>
    <t>11085457   ENYMAS</t>
  </si>
  <si>
    <t>3070342916</t>
  </si>
  <si>
    <t>11085862   MORWESHENG</t>
  </si>
  <si>
    <t>RELAY:T7DU4.0;THERMAL OVERLOAD;690 VAC</t>
  </si>
  <si>
    <t>RELAY:55.33.9.024.0090;CONTROL;24 VDC;3</t>
  </si>
  <si>
    <t>3070329290</t>
  </si>
  <si>
    <t>11046778   MKHWANAZI'S BUSINESS ENT</t>
  </si>
  <si>
    <t>RELAY:38.61.7.024.0050;INTERFACE MODULE</t>
  </si>
  <si>
    <t>4503152615</t>
  </si>
  <si>
    <t>RELAY:REL22;PLC-RSC-24DC/21-21/AEX;6 A</t>
  </si>
  <si>
    <t>11090054   NDAWONYE LOGISTICS AND P</t>
  </si>
  <si>
    <t>970</t>
  </si>
  <si>
    <t>3070236189</t>
  </si>
  <si>
    <t>RELAY:REL22 ;PLC-RSC-24DC/21-21/AEX</t>
  </si>
  <si>
    <t>11006862   ELECTROTRON</t>
  </si>
  <si>
    <t>4502963979</t>
  </si>
  <si>
    <t>11086932   RICHMAN LOGISTICS</t>
  </si>
  <si>
    <t>4502785785</t>
  </si>
  <si>
    <t>RELAY:REL22;PLC-RSC-24DC/21-21/AEX</t>
  </si>
  <si>
    <t>4503345072</t>
  </si>
  <si>
    <t>4600061682</t>
  </si>
  <si>
    <t>4503297592</t>
  </si>
  <si>
    <t>3070355056</t>
  </si>
  <si>
    <t>MODULE:IC693MDL940;2A RELAY OUTPUT</t>
  </si>
  <si>
    <t>4503272918</t>
  </si>
  <si>
    <t>270</t>
  </si>
  <si>
    <t>4503001253</t>
  </si>
  <si>
    <t>SOCKET,ELECT:MINIATURE RELAY;14 PIN</t>
  </si>
  <si>
    <t>4503152777</t>
  </si>
  <si>
    <t>200</t>
  </si>
  <si>
    <t>SOCKET ELECT:MINIATURE RELAY;14 PIN</t>
  </si>
  <si>
    <t>11091254   OLLEB</t>
  </si>
  <si>
    <t>79C</t>
  </si>
  <si>
    <t>4503222895</t>
  </si>
  <si>
    <t>RELAY:MICOM PI22;OVERCURRENT;7NO 3NC</t>
  </si>
  <si>
    <t>11089016   RORI GULIWE SOLUTIONS</t>
  </si>
  <si>
    <t>4503036340</t>
  </si>
  <si>
    <t>RELAY:ELECTROMAGNETIC;24 VDC;4CO;7 A</t>
  </si>
  <si>
    <t>11086079   TRANSTECH TRADING AND PR</t>
  </si>
  <si>
    <t>120</t>
  </si>
  <si>
    <t>3070339440</t>
  </si>
  <si>
    <t>11082482   MA-GREEN TRADING AND PRO</t>
  </si>
  <si>
    <t>RELAY:55.34.9.220.0090;ELECTROMAGNETIC</t>
  </si>
  <si>
    <t>4503082716</t>
  </si>
  <si>
    <t>RELAY:ELECTROMAGNETIC;220 VDC;4CO;7 A</t>
  </si>
  <si>
    <t>210</t>
  </si>
  <si>
    <t>CONTACT AUX:TRANSVERSE;1NO 1NC;0.5 A</t>
  </si>
  <si>
    <t>CONTACT AUX:3RV1901-1E;TRANSVERSE;0.5 A</t>
  </si>
  <si>
    <t>37</t>
  </si>
  <si>
    <t>CONTACT,AUX:3RV1901-1E;CIRCUIT BREAKER</t>
  </si>
  <si>
    <t>CONTACT AUX:SWITCH GEAR;2NO 2NC;6 A</t>
  </si>
  <si>
    <t>CONTACT AUX:3RH1122-1BB40;SWITCH GEAR</t>
  </si>
  <si>
    <t>16</t>
  </si>
  <si>
    <t>CONTACT,AUX:3RH1122-1BB40;SWITCH GEAR</t>
  </si>
  <si>
    <t>27B</t>
  </si>
  <si>
    <t>4503252615</t>
  </si>
  <si>
    <t>CONTACTOR:CONTROL;690VAC/440VDC;230 VAC</t>
  </si>
  <si>
    <t>11092153   MSYPOT TRADING AND PROJE</t>
  </si>
  <si>
    <t>27E</t>
  </si>
  <si>
    <t>4503164432</t>
  </si>
  <si>
    <t>11084766   DUUMBA WA DIPITJA</t>
  </si>
  <si>
    <t>962</t>
  </si>
  <si>
    <t>4502973245</t>
  </si>
  <si>
    <t>11086738   MOZAZA GROUP SOLUTIONS</t>
  </si>
  <si>
    <t>92</t>
  </si>
  <si>
    <t>CONTACTOR:CONTROL;690VAC/440VDC;420 A</t>
  </si>
  <si>
    <t>CONTACTOR:POWER;440V;COIL 250 V;12 A;3</t>
  </si>
  <si>
    <t>106</t>
  </si>
  <si>
    <t>CONTACTOR:CK75CA311MN;CONTROL;150 A;3</t>
  </si>
  <si>
    <t>97</t>
  </si>
  <si>
    <t>CONTACTOR:CK11CE311N;CONTROL;550 A;3</t>
  </si>
  <si>
    <t>CONTACTOR:CONTROL;400 V;240 VAC;275 A</t>
  </si>
  <si>
    <t>CONTACTOR:3RT1456-6AP36;CONTROL;400 V</t>
  </si>
  <si>
    <t>4503002400</t>
  </si>
  <si>
    <t>77</t>
  </si>
  <si>
    <t>ADAPTOR:RTXP;THERMAL OVERLOAD RELAY</t>
  </si>
  <si>
    <t>99</t>
  </si>
  <si>
    <t>ADAPTOR:RE2XP;ELECTRONIC OVERLOAD RELAY</t>
  </si>
  <si>
    <t>4502672757</t>
  </si>
  <si>
    <t>ADAPTOR,PLUG-SCKT:SV9342.210;BOTTOM;63 A</t>
  </si>
  <si>
    <t>11082252   MAXMARA TRADING AND PROJ</t>
  </si>
  <si>
    <t>3070341134</t>
  </si>
  <si>
    <t>CONTACT:SIGNAL CONTACT;230 V;6 A</t>
  </si>
  <si>
    <t>RELAY:24 VDC;SINGLE;5 A;4PDT;12;AGNI</t>
  </si>
  <si>
    <t>RELAY:INTERFACE;230 V;3NO;10 A;3SPDT</t>
  </si>
  <si>
    <t>4502678035</t>
  </si>
  <si>
    <t>RELAY:INDICATOR;230 V;2DPDT;15 A;2P</t>
  </si>
  <si>
    <t>11085720   KANATLA BUSINESS ENTERPR</t>
  </si>
  <si>
    <t>RELAY,CNTRL:4 A ;2SPDT ;COIL 300-500 V</t>
  </si>
  <si>
    <t>RELAY,CNTRL:5 A;2NC;COIL 230/400 V</t>
  </si>
  <si>
    <t>4503099736</t>
  </si>
  <si>
    <t>RELAY CTRL:6 A;2C/O;400/690 V;3P;RAIL</t>
  </si>
  <si>
    <t>11090523   BAKOENA PROPERTIES</t>
  </si>
  <si>
    <t>40E</t>
  </si>
  <si>
    <t>4502769896</t>
  </si>
  <si>
    <t>RELAY,CNTRL:6 A;2C/O;COIL 400/690 V;3P</t>
  </si>
  <si>
    <t>11085900   POXX ENTERPRISE</t>
  </si>
  <si>
    <t>13</t>
  </si>
  <si>
    <t>RELAY,OVRLD:3RU1126-4DBO ;20-25 A</t>
  </si>
  <si>
    <t>707</t>
  </si>
  <si>
    <t>4503257838</t>
  </si>
  <si>
    <t>RELAY OVRLD:0.35-0.5 A;THERMAL;1NO 1NC</t>
  </si>
  <si>
    <t>RELAY,OVRLD:3RU1116-OFBO ;0.35-0.5 A</t>
  </si>
  <si>
    <t>4503181754</t>
  </si>
  <si>
    <t>11086099   MOQUNISI TRADING</t>
  </si>
  <si>
    <t>11</t>
  </si>
  <si>
    <t>RELAY,OVRLD:3RU1116-OKBO ;0.9-1.25 A</t>
  </si>
  <si>
    <t>RELAY OVRLD:0.9-1.25 A;THERMAL;1NO 1NC</t>
  </si>
  <si>
    <t>RELAY OVRLD:1.4-2 A;THERMAL;1NO 1NC;6 A</t>
  </si>
  <si>
    <t>RELAY,OVRLD:3RU1116-1BBO;1.4-2 A;6 A</t>
  </si>
  <si>
    <t>668</t>
  </si>
  <si>
    <t>4503022581</t>
  </si>
  <si>
    <t>RELAY OVRLD:3RU1116-1BBO;1.4-2 A;THERMAL</t>
  </si>
  <si>
    <t>11084918   OLIVA HOLDINGS</t>
  </si>
  <si>
    <t>RELAY,OVRLD:3RU1116-1CB0;1.8-2.5 A</t>
  </si>
  <si>
    <t>4503022582</t>
  </si>
  <si>
    <t>RELAY OVRLD:3RU1116-1CB0;1.8-2.5 A</t>
  </si>
  <si>
    <t>11085973   MABOTHA AND SOLUTIONS</t>
  </si>
  <si>
    <t>12</t>
  </si>
  <si>
    <t>RELAY,OVRLD:3RU1116-1FB0;3.5-5 A</t>
  </si>
  <si>
    <t>RELAY OVRLD:3.5-5 A;THERMAL;1NO 1NC</t>
  </si>
  <si>
    <t>BASE, RELAY:LZS:PT78730;PLUG IN;PLASTIC</t>
  </si>
  <si>
    <t>15</t>
  </si>
  <si>
    <t>BASE,RELAY:LZS:PT78730;PLUG IN;WD 28 MM</t>
  </si>
  <si>
    <t>797</t>
  </si>
  <si>
    <t>4502983304</t>
  </si>
  <si>
    <t>BASE RLY:LZS:PT78730;PLUG IN;WD 28 MM</t>
  </si>
  <si>
    <t>11080179   SIBALKHULU TRADING AND P</t>
  </si>
  <si>
    <t>BASE RLY:3RU1916-3AA01;STAND ALONE</t>
  </si>
  <si>
    <t>17</t>
  </si>
  <si>
    <t>BASE,RELAY:3RU1916-3AA01;STAND ALONE</t>
  </si>
  <si>
    <t>BASE RLY:STAND ALONE;WD 45 MM;HT 87 MM</t>
  </si>
  <si>
    <t>BASE,RELAY:3RU1926-3AA01;STAND ALONE</t>
  </si>
  <si>
    <t>BASE RLY:STAND ALONE;WD 45 MM;HT 97 MM</t>
  </si>
  <si>
    <t>4503194093</t>
  </si>
  <si>
    <t>CONTACT AUX:SWITCH BLOCK;2NO 2NC;10 A;.</t>
  </si>
  <si>
    <t>4503114016</t>
  </si>
  <si>
    <t>CONTACT AUX:3RH1921-1HA22;SWITCH BLOCK</t>
  </si>
  <si>
    <t>4503098436</t>
  </si>
  <si>
    <t>CONTACT,AUX:3RH1921-1HA22;SWITCH BLOCK</t>
  </si>
  <si>
    <t>4503217935</t>
  </si>
  <si>
    <t>CONTACTOR:.;400VAC/110VDC;230 VAC;120 A</t>
  </si>
  <si>
    <t>4502746987</t>
  </si>
  <si>
    <t>CONTACTOR:3RT1046-1AP00;400VAC/110VDC</t>
  </si>
  <si>
    <t>46</t>
  </si>
  <si>
    <t>4503388001</t>
  </si>
  <si>
    <t>CONTACTOR:400VAC/110VDC;230 VAC;120 A;3</t>
  </si>
  <si>
    <t>11088497   ATLEHANG INVESTMENT</t>
  </si>
  <si>
    <t>45</t>
  </si>
  <si>
    <t>CONTACTOR:3RT1045-1AP00;POWER;100 A;3</t>
  </si>
  <si>
    <t>BASE RLY:3BHB010570R001;SOCKET;16 A</t>
  </si>
  <si>
    <t>3070323093</t>
  </si>
  <si>
    <t>BASE,RELAY:3BHB010570R001;SOCKET;16 A</t>
  </si>
  <si>
    <t>03B</t>
  </si>
  <si>
    <t>4503201946</t>
  </si>
  <si>
    <t>BASE RLY:SOCKET;WD 42.2 MM;HT 26.5 MM</t>
  </si>
  <si>
    <t>4503182244</t>
  </si>
  <si>
    <t>RELAY:REL31 24VDC;BELT PROTECTION SYSTEM</t>
  </si>
  <si>
    <t>11087907   BADISHA BATLE TRADING</t>
  </si>
  <si>
    <t>4503137045</t>
  </si>
  <si>
    <t>11088803   TMBC TRADING</t>
  </si>
  <si>
    <t>86E</t>
  </si>
  <si>
    <t>4503100648</t>
  </si>
  <si>
    <t>11089243   LIGHT WEALTH INVESTMENTS</t>
  </si>
  <si>
    <t>4502846708</t>
  </si>
  <si>
    <t>4502833309</t>
  </si>
  <si>
    <t>11082258   PADISH</t>
  </si>
  <si>
    <t>071</t>
  </si>
  <si>
    <t>3070304190</t>
  </si>
  <si>
    <t>RELAY:REL31 24VDC;24 VDC ;14NO ;10 A</t>
  </si>
  <si>
    <t>4</t>
  </si>
  <si>
    <t>G93</t>
  </si>
  <si>
    <t>4503396464</t>
  </si>
  <si>
    <t>034</t>
  </si>
  <si>
    <t>4300472429</t>
  </si>
  <si>
    <t>4300472140</t>
  </si>
  <si>
    <t>4503289408</t>
  </si>
  <si>
    <t>11092313   POINT EMERGENCY</t>
  </si>
  <si>
    <t>4503077061</t>
  </si>
  <si>
    <t>11089401   YENDZA INVESTMENTS</t>
  </si>
  <si>
    <t>RELAY:LZX: PT570024;PLUG IN;24 VDC;6 A</t>
  </si>
  <si>
    <t>3070340141</t>
  </si>
  <si>
    <t>BASE,RELAY:LZX: PT570024;3RT1024-1AP00</t>
  </si>
  <si>
    <t>4503206419</t>
  </si>
  <si>
    <t>11083683   LYNNFORBES CONSULTANTS</t>
  </si>
  <si>
    <t>RELAY:3RT2316-1BB40 ;CONTACTOR ;4NO</t>
  </si>
  <si>
    <t>CONTACTOR:100-C30KJ00 ;SERIES C</t>
  </si>
  <si>
    <t>4502618684</t>
  </si>
  <si>
    <t>510</t>
  </si>
  <si>
    <t>RELAY:3RS1800-1HP01;HARD GOLD PLATED</t>
  </si>
  <si>
    <t>11006170   CBZ SOLUTIONS</t>
  </si>
  <si>
    <t>4600062317</t>
  </si>
  <si>
    <t>CONTACTOR:AC-3 ;400 VAC ;COIL 220 VAC</t>
  </si>
  <si>
    <t>4503135888</t>
  </si>
  <si>
    <t>RELAY:55.34.9.024.0040;GP;24 VDC;1NO 1NC</t>
  </si>
  <si>
    <t>11087551   UBUNTU MEDICAL AND CONSU</t>
  </si>
  <si>
    <t>95C</t>
  </si>
  <si>
    <t>3070347975</t>
  </si>
  <si>
    <t>CONTACTOR:A9C20833ACTI9ICT ;400 VAC</t>
  </si>
  <si>
    <t>4503102681</t>
  </si>
  <si>
    <t>RELAY:5701300046;EARTH FAULT MONITOR</t>
  </si>
  <si>
    <t>11087127   THOLO RAMA THEBE</t>
  </si>
  <si>
    <t>4502841249</t>
  </si>
  <si>
    <t>RELAY:5701300046 ;EARTH-FAULT MONITOR</t>
  </si>
  <si>
    <t>11086590   RAMOVHA TRADINGS</t>
  </si>
  <si>
    <t>CONTACTOR:AF52-40-00-11 ;BLOCK;24-60 VAC</t>
  </si>
  <si>
    <t>4502753380</t>
  </si>
  <si>
    <t>RELAY:3BHL001374P001;GP;24 VDC;3CO;3PDT</t>
  </si>
  <si>
    <t>11085890   MARUMO ELECTRICAL INSTRU</t>
  </si>
  <si>
    <t>4502779849</t>
  </si>
  <si>
    <t>CONTACTOR:A9C20834;400 V;COIL 220 V;4</t>
  </si>
  <si>
    <t>11085330   STANDARD HEIGHTS</t>
  </si>
  <si>
    <t>CONTACTOR:A9-22-00;BLOCK;690 V;25 A;4</t>
  </si>
  <si>
    <t>4502779646</t>
  </si>
  <si>
    <t>CONTACTOR:TAE50-30-11;BLOCK DC;1000 V</t>
  </si>
  <si>
    <t>11084077   MON AME TRADING</t>
  </si>
  <si>
    <t>CONTACTOR:TAL9-30-10;BLOCK DC;690 V;3</t>
  </si>
  <si>
    <t>CONTACTOR:TAL9-30-10 152-264VDC;BLOCK DC</t>
  </si>
  <si>
    <t>CONTACTOR:TAL26-30-10 152-264VDC;690 V</t>
  </si>
  <si>
    <t>CONTACTOR:TAE50-30-11 17-32VDC;BLOCK DC</t>
  </si>
  <si>
    <t>CONTACTOR:TAE50-40-00 17-32VDC;BLOCK DC</t>
  </si>
  <si>
    <t>4502783915</t>
  </si>
  <si>
    <t>RELAY:3RS1800-1HW01;COUPLING;3 A;1NO 1NC</t>
  </si>
  <si>
    <t>11084119   BIG W HOLDINGS</t>
  </si>
  <si>
    <t>55E</t>
  </si>
  <si>
    <t>4503199951</t>
  </si>
  <si>
    <t>RELAY:COUPLING;24-240 V;1NO 1NC;3 A;1P</t>
  </si>
  <si>
    <t>11081250   CARERA TRADING AND PROJE</t>
  </si>
  <si>
    <t>4502785707</t>
  </si>
  <si>
    <t>MODULE:3SU1400-1AA10-1FA0;CONTACT</t>
  </si>
  <si>
    <t>11082764   NEMMIE TRADING AND LOGIS</t>
  </si>
  <si>
    <t>4502769846</t>
  </si>
  <si>
    <t>CONTACT, AUXILIARY:3SB1400-0A;1NO 1NC</t>
  </si>
  <si>
    <t>11086476   CHABAL SOLUTIONS</t>
  </si>
  <si>
    <t>RELAY:3RP1512-1AP30 ;TIMING ;24-250 V</t>
  </si>
  <si>
    <t>CONTACTOR:3RT1023-1AK60 ;POWER ;400 VAC</t>
  </si>
  <si>
    <t>CONTACTOR:3RT1466-6AP36;AUXILIARY;3</t>
  </si>
  <si>
    <t>RELAY:3TH43 64-0BB4;CONTACTOR;24 VDC</t>
  </si>
  <si>
    <t>CONTACTOR:1SBL141001R8001 ;BLOCK ;400 V</t>
  </si>
  <si>
    <t>CONTACTOR:LC1D40AM7;MOTOR CONTROL;40 A</t>
  </si>
  <si>
    <t>CONTACTOR:3RT1025-1AL20 ;POWER ;400 VAC</t>
  </si>
  <si>
    <t>RELAY:3RH1131-1AF00 ;CONTACTOR ;230 V</t>
  </si>
  <si>
    <t>4502813561</t>
  </si>
  <si>
    <t>CONTACTOR:3RT1476-6AP36;POWER;400 V;3</t>
  </si>
  <si>
    <t>11037690   KWAKWA ENGINEERING SERVI</t>
  </si>
  <si>
    <t>RELAY:LZX:PT570524;PLUG IN;1NO;4PDT</t>
  </si>
  <si>
    <t>4503023558</t>
  </si>
  <si>
    <t>BASE, RELAY:LZX:PT78702;SOCKET;HT 75 MM</t>
  </si>
  <si>
    <t>11089038   PRO VICTSH GROUP SA</t>
  </si>
  <si>
    <t>BLOCK CONTCT:3SB3400-0E;PUSHBUTTON;400 V</t>
  </si>
  <si>
    <t>4503034521</t>
  </si>
  <si>
    <t>11086106   LWAKHE PROJECTS AND SUPP</t>
  </si>
  <si>
    <t>4503120565</t>
  </si>
  <si>
    <t>RELAY:DIL ER40-E;CONTROL;380-440 V;4NO</t>
  </si>
  <si>
    <t>4503007974</t>
  </si>
  <si>
    <t>RELAY:55.32.9.024.0040;GP;24 VDC;2CO</t>
  </si>
  <si>
    <t>4502861804</t>
  </si>
  <si>
    <t>4503004992</t>
  </si>
  <si>
    <t>CONTACTOR:LC1F185;MOTOR CONTROL;440 VAC</t>
  </si>
  <si>
    <t>4503197291</t>
  </si>
  <si>
    <t>CONTACTOR:MOTOR CONTROL;440 VAC;220 V;3</t>
  </si>
  <si>
    <t>11086431   BOKATSHELO TRADING AND P</t>
  </si>
  <si>
    <t>4503085466</t>
  </si>
  <si>
    <t>11088717   MAGONKOSI RESOURCES</t>
  </si>
  <si>
    <t>4502863278</t>
  </si>
  <si>
    <t>CONTACT AUX:3RH2911-1FA22;SIRIUS;2NO 2NC</t>
  </si>
  <si>
    <t>RELAY:6SL3252-0BB00-0AA0;BRAKE;1NO</t>
  </si>
  <si>
    <t>CONTACT AUX:3RH1921-1EA20;SWITCH BLOCK</t>
  </si>
  <si>
    <t>CONTACT AUX:3RH1921-1EA11;SIRIUS;1NO 1NC</t>
  </si>
  <si>
    <t>RELAY:XTRM10A-40;CONTROL;120 V;4NO;10 A</t>
  </si>
  <si>
    <t>RELAY OVRLD:3RU1116-0EB0;0.28-0.4 A</t>
  </si>
  <si>
    <t>RELAY OVRLD:3RU1116-0HB0;0.55-0.8 A</t>
  </si>
  <si>
    <t>RELAY:EMERGENCY STOP MODULE;24 VDC;2 A</t>
  </si>
  <si>
    <t>4502905902</t>
  </si>
  <si>
    <t>CONTACTOR:LC1D40AU7;MOTOR CONTROL;240 V</t>
  </si>
  <si>
    <t>CONTACTOR:DILER-40;RELAY;400 VAC;3 A;4</t>
  </si>
  <si>
    <t>RELAY:46.52.9.024.0040;GP;24 VDC;2NO 2NC</t>
  </si>
  <si>
    <t>CONTACTOR:3RT1044-1AP00;POWER;400 VAC</t>
  </si>
  <si>
    <t>CONTACT AUX:3RH1921-1DA11;LATERAL SWITCH</t>
  </si>
  <si>
    <t>4503211314</t>
  </si>
  <si>
    <t>CONTACTOR:RELAY;230 VAC;230 VAC;10 A;8</t>
  </si>
  <si>
    <t>11086255   LEHUTJO INVESTMENTS</t>
  </si>
  <si>
    <t>89F</t>
  </si>
  <si>
    <t>4503312868</t>
  </si>
  <si>
    <t>CONTACTOR:DILM50;MOTOR;400 VAC;24 VDC;3</t>
  </si>
  <si>
    <t>11092843   MAMISE TRADING AND PROJE</t>
  </si>
  <si>
    <t>4503187119</t>
  </si>
  <si>
    <t>CONTACTOR:MOTOR;400 VAC;24 VDC;50 A;3</t>
  </si>
  <si>
    <t>11082403   SAKHIZWE ENGINEERING</t>
  </si>
  <si>
    <t>RELAY:PLUG-IN;24 VAC;4 C/O CONTACTS;6 A</t>
  </si>
  <si>
    <t>4503007898</t>
  </si>
  <si>
    <t>CONTACTOR:AF52-30-00-11;BLOCK;100 A;4</t>
  </si>
  <si>
    <t>11086095   VEXLOSERVE</t>
  </si>
  <si>
    <t>4503044318</t>
  </si>
  <si>
    <t>CONTACTOR:XTCE065D;400 V;65 A;3</t>
  </si>
  <si>
    <t>11088063   SILENCE KOLLECTION AND C</t>
  </si>
  <si>
    <t>4503110382</t>
  </si>
  <si>
    <t>RELAY:DT3030;24/48 VDC;1NO;5 A;SCREW</t>
  </si>
  <si>
    <t>11005020   ABB SOUTH AFRICA</t>
  </si>
  <si>
    <t>502</t>
  </si>
  <si>
    <t>4503242301</t>
  </si>
  <si>
    <t>11092435   PLENTECH SOLUTIONS</t>
  </si>
  <si>
    <t>4503206148</t>
  </si>
  <si>
    <t>CONTACTOR:A9;690 VAC;220-230 VAC;26 A;3</t>
  </si>
  <si>
    <t>4503175450</t>
  </si>
  <si>
    <t>RELAY T-DELAY:1 C/O;1 C/O (SPDT)</t>
  </si>
  <si>
    <t>11086892   RUBCOFIL</t>
  </si>
  <si>
    <t>CONTACTOR:THREE POLE;400/690 V;85-110 V</t>
  </si>
  <si>
    <t>4503309331</t>
  </si>
  <si>
    <t>CONTACTOR:THREE POLE,400/690 V,220-230 V</t>
  </si>
  <si>
    <t>11087540   NKZ INVESTMENT GROUP</t>
  </si>
  <si>
    <t>92E</t>
  </si>
  <si>
    <t>4503242362</t>
  </si>
  <si>
    <t>CONTACTOR:MOTOR STARTING &amp; ISOLATION</t>
  </si>
  <si>
    <t>11081169   LUNGILE MANAGING TRADING</t>
  </si>
  <si>
    <t>4503314030</t>
  </si>
  <si>
    <t>CONTACTOR:TESYS;690 VAC;24 VDC;9 A;3</t>
  </si>
  <si>
    <t>30C</t>
  </si>
  <si>
    <t>4503126035</t>
  </si>
  <si>
    <t>RELAY:EDR 3000;19-300 VDC;IP00</t>
  </si>
  <si>
    <t>11085289   PANGELA CONSTRUCTION AND</t>
  </si>
  <si>
    <t>4503376065</t>
  </si>
  <si>
    <t>CONTACTOR:ELECTROMAGNETIC;415 VAC;220;10</t>
  </si>
  <si>
    <t>11089252   CHARIOT INVESTMENTS</t>
  </si>
  <si>
    <t>4503345077</t>
  </si>
  <si>
    <t>RELAY SLD STATE:EARH LEAKAGE,110-230,5 A</t>
  </si>
  <si>
    <t>11084433   REFINERIES INDUSTRIES</t>
  </si>
  <si>
    <t>4503365428</t>
  </si>
  <si>
    <t>CONTACTOR:1SBL277001R1300;AF30 CONTACTOR</t>
  </si>
  <si>
    <t>11092204   NYELANI MULTI-SERVICES</t>
  </si>
  <si>
    <t>93E</t>
  </si>
  <si>
    <t>4503350828</t>
  </si>
  <si>
    <t>CONTACTOR:CONTROL;230-690 V;12-24 V;50 A</t>
  </si>
  <si>
    <t>11092096   TAKATSO REFLECTION</t>
  </si>
  <si>
    <t>CONTACTOR:1SBL297001R1300;400-690 VAC;50</t>
  </si>
  <si>
    <t>Material Number</t>
  </si>
  <si>
    <t>Equipment Short description</t>
  </si>
  <si>
    <t>SLoc</t>
  </si>
  <si>
    <t>Bin</t>
  </si>
  <si>
    <t>Un</t>
  </si>
  <si>
    <t>MTy</t>
  </si>
  <si>
    <t>MS</t>
  </si>
  <si>
    <t>Lab</t>
  </si>
  <si>
    <t>Min</t>
  </si>
  <si>
    <t>Stock On Hand</t>
  </si>
  <si>
    <t>Unit Price</t>
  </si>
  <si>
    <t>Stock Value</t>
  </si>
  <si>
    <t>FUSE CARTD:80 A;240 VAC;FERRULE</t>
  </si>
  <si>
    <t>SP14D6C</t>
  </si>
  <si>
    <t>EA</t>
  </si>
  <si>
    <t>DCS</t>
  </si>
  <si>
    <t>RECTIFIER:BRIDGE;100 V;25 A;KBPC2508</t>
  </si>
  <si>
    <t>NEW ITEM</t>
  </si>
  <si>
    <t>MODULE:LOW VOLTAGE ALARM</t>
  </si>
  <si>
    <t>SP07E3A</t>
  </si>
  <si>
    <t>MOUSE:PC;SERIAL PORT</t>
  </si>
  <si>
    <t>CONVERTER:RS232 TO RS485</t>
  </si>
  <si>
    <t>MODULE:HIGH RIPPLE ALARM;24 VDC</t>
  </si>
  <si>
    <t>5031</t>
  </si>
  <si>
    <t>R09I5A</t>
  </si>
  <si>
    <t>MODULE:PCB INTERFACE INVERTER</t>
  </si>
  <si>
    <t>R01I16B</t>
  </si>
  <si>
    <t>MODULE:SYSTEM CARD</t>
  </si>
  <si>
    <t>R01G14B</t>
  </si>
  <si>
    <t>MODULE:BATTERY STATIC SWITCH</t>
  </si>
  <si>
    <t>R01I14B</t>
  </si>
  <si>
    <t>MODULE:DRIVER RECTIFIER</t>
  </si>
  <si>
    <t>R01G15C</t>
  </si>
  <si>
    <t>MODULE:DRIVE, PCB</t>
  </si>
  <si>
    <t>R01H16B</t>
  </si>
  <si>
    <t>MODULE:CONTROL RECTIFIER</t>
  </si>
  <si>
    <t>R01G15A</t>
  </si>
  <si>
    <t>FUSE CARTD:63 A;690 V;PUSH IN</t>
  </si>
  <si>
    <t>SP12C2D</t>
  </si>
  <si>
    <t>FIXTURE FLUOR:220 V;36 W;LG 1.2 M;2</t>
  </si>
  <si>
    <t>MP2I8A</t>
  </si>
  <si>
    <t>FUSE INCLOSD LNK:500 V;400 A;120 KA</t>
  </si>
  <si>
    <t>SP17E6C</t>
  </si>
  <si>
    <t>SWITCH DSCNNCT:ISOLATOR;400 VAC;160 A;3P</t>
  </si>
  <si>
    <t>Deleted</t>
  </si>
  <si>
    <t>3070</t>
  </si>
  <si>
    <t>DELETED</t>
  </si>
  <si>
    <t>ND</t>
  </si>
  <si>
    <t>01</t>
  </si>
  <si>
    <t>SP01F6A</t>
  </si>
  <si>
    <t>HOLDER FUSE:690 V;50 A;DIA 14 X LG 51 MM</t>
  </si>
  <si>
    <t>SP17E4C</t>
  </si>
  <si>
    <t>BKR:400 V;16 A;2;-25 TO 55 DEG C;WHITE</t>
  </si>
  <si>
    <t>SP15E1F</t>
  </si>
  <si>
    <t>CAMERA:THERMAL NETWORK;8-20 VDC</t>
  </si>
  <si>
    <t xml:space="preserve">CTV CCTV SYSTEM </t>
  </si>
  <si>
    <t>MODULE:FIRING PIN</t>
  </si>
  <si>
    <t>SP14F3D</t>
  </si>
  <si>
    <t>MODULE:CONTROL PCB</t>
  </si>
  <si>
    <t>R01F15B</t>
  </si>
  <si>
    <t>MODULE:CPU MASTER</t>
  </si>
  <si>
    <t>R01G15B</t>
  </si>
  <si>
    <t>MODULE:DIGITAL PANEL CARD</t>
  </si>
  <si>
    <t>R01I14C</t>
  </si>
  <si>
    <t>MODULE:DIODE UNIT</t>
  </si>
  <si>
    <t>R05E5A</t>
  </si>
  <si>
    <t>MODULE:THYRISTOR DRIVER PCB</t>
  </si>
  <si>
    <t>R01F15C</t>
  </si>
  <si>
    <t>MODULE:LC FILTER BOARD</t>
  </si>
  <si>
    <t>R10C6C</t>
  </si>
  <si>
    <t>SP07A5A</t>
  </si>
  <si>
    <t>MODULE:RECTIFIER CARD</t>
  </si>
  <si>
    <t>R01H14B</t>
  </si>
  <si>
    <t>MODULE:DRIVER STATIC SWITCH</t>
  </si>
  <si>
    <t>R01H15A</t>
  </si>
  <si>
    <t>MODULE:POWER SUPPLY CARD</t>
  </si>
  <si>
    <t>SP11B3</t>
  </si>
  <si>
    <t>MODULE:REDUNDANT POWER SUPPLY CARD</t>
  </si>
  <si>
    <t>SP11B2B</t>
  </si>
  <si>
    <t>MODULE:INTERFACE CARD</t>
  </si>
  <si>
    <t>SP11B5B</t>
  </si>
  <si>
    <t>MODULE:CONTACROR DRIVER CARD</t>
  </si>
  <si>
    <t>SP11B2C</t>
  </si>
  <si>
    <t>R03H2A</t>
  </si>
  <si>
    <t>R01H16A</t>
  </si>
  <si>
    <t>SP11B5A</t>
  </si>
  <si>
    <t>RECTIFIER:BRIDGE</t>
  </si>
  <si>
    <t>TG1J3C</t>
  </si>
  <si>
    <t>RECTIFIER:SCR</t>
  </si>
  <si>
    <t>HP20</t>
  </si>
  <si>
    <t>RECTIFIER:SECONDARY CHARGER BRIDGE</t>
  </si>
  <si>
    <t>R07H1B</t>
  </si>
  <si>
    <t>RECTIFIER:3 PHASE BRIDGE</t>
  </si>
  <si>
    <t>SP12F5B</t>
  </si>
  <si>
    <t>RECTIFIER:STATIC SWITCH</t>
  </si>
  <si>
    <t>SP12F5A</t>
  </si>
  <si>
    <t>RECTIFIER:BATTERY SCR</t>
  </si>
  <si>
    <t>SP14F4B</t>
  </si>
  <si>
    <t>INVERTER:IBGT</t>
  </si>
  <si>
    <t>SP12E4B</t>
  </si>
  <si>
    <t>INVERTER:EXONO BRIDGE;80 KVA</t>
  </si>
  <si>
    <t>MP1K4A</t>
  </si>
  <si>
    <t>TRANSDUCER:ELECTRO;I/P 30 VDC</t>
  </si>
  <si>
    <t>R06C4C</t>
  </si>
  <si>
    <t>TRANSDUCER:ELECTRO;I/P 0-300 VAC</t>
  </si>
  <si>
    <t>R06C4A</t>
  </si>
  <si>
    <t>SWITCH:SOCONEC LOAD BREAK;63 A</t>
  </si>
  <si>
    <t>MP1K4B</t>
  </si>
  <si>
    <t>RECTIFIER:BATTERY CHARGER;1200 V;100 A</t>
  </si>
  <si>
    <t>R08D1C</t>
  </si>
  <si>
    <t>RECTIFIER:PULSE BRIDGE;24-400 VDC;320 A</t>
  </si>
  <si>
    <t>MP1G3C</t>
  </si>
  <si>
    <t>FUSE:CC 10;32 A;THERMOPLASTIC;690 V</t>
  </si>
  <si>
    <t>SP14D1E</t>
  </si>
  <si>
    <t>FUSE:50 A;690 V;35 MM2;53 X 107 MM</t>
  </si>
  <si>
    <t>INVERTER:IGBT</t>
  </si>
  <si>
    <t>SP12E4C</t>
  </si>
  <si>
    <t>HP21</t>
  </si>
  <si>
    <t>FUSE:50 A;THERMOPLASTIC;690 V;35 MM2</t>
  </si>
  <si>
    <t>SP14D3F</t>
  </si>
  <si>
    <t>RECTIFIER:RECTIFIER/STATIC SWITCH SCR</t>
  </si>
  <si>
    <t>R08D1B</t>
  </si>
  <si>
    <t>FUSE:GR CLASS;4 A;500 V;FERRULE</t>
  </si>
  <si>
    <t>NO BIN</t>
  </si>
  <si>
    <t>FUSE:CC10;32 A;690 V;10X38 MM FUSELINK</t>
  </si>
  <si>
    <t>SP14E1A</t>
  </si>
  <si>
    <t>SP14D1F</t>
  </si>
  <si>
    <t>FUSE:2 A;FERRULE;DIA 10 X LG 38 MM</t>
  </si>
  <si>
    <t>SP14D3D</t>
  </si>
  <si>
    <t>POWER SUPPLY:220 VDC;30 A;AUXILLIARY</t>
  </si>
  <si>
    <t>R06I2C</t>
  </si>
  <si>
    <t>RECTIFIER:BRIDGE;220 VDC;IN 90/OUT 160 A</t>
  </si>
  <si>
    <t>MP01F4B</t>
  </si>
  <si>
    <t>SP14D3E</t>
  </si>
  <si>
    <t>FUSE:32 A;IP;DIA 10 X LG 38 MM</t>
  </si>
  <si>
    <t>SP14D3C</t>
  </si>
  <si>
    <t>RECTIFIER:BRIDGE;220 V;550 A</t>
  </si>
  <si>
    <t>FUSE:GLB CLASS;40 A;440 VDC;FERRULE</t>
  </si>
  <si>
    <t>SP14D1C</t>
  </si>
  <si>
    <t>FUSE:GG;50 A;THERMOPLASTIC;400 V;35 MM2</t>
  </si>
  <si>
    <t>FUSE:FILTER</t>
  </si>
  <si>
    <t>FUSE:BYPASS</t>
  </si>
  <si>
    <t>FUSE:2 A;DIA 10 X LG 38 MM</t>
  </si>
  <si>
    <t>SP14D2D</t>
  </si>
  <si>
    <t>R01G14C</t>
  </si>
  <si>
    <t>MODULE:SLAVE CARD</t>
  </si>
  <si>
    <t>R01I14A</t>
  </si>
  <si>
    <t>R01H15C</t>
  </si>
  <si>
    <t>MODULE:FILTER CARD</t>
  </si>
  <si>
    <t>R04B3B</t>
  </si>
  <si>
    <t>MODULE:CONTROL RECTIFIER CARD</t>
  </si>
  <si>
    <t>R02A16B</t>
  </si>
  <si>
    <t>R06A6B</t>
  </si>
  <si>
    <t>R09G2-3</t>
  </si>
  <si>
    <t>MODULE:VOLT/CURRENT CARD</t>
  </si>
  <si>
    <t>R06A6A</t>
  </si>
  <si>
    <t>MODULE:RCD SNUBBER CARD</t>
  </si>
  <si>
    <t>RO1E15C</t>
  </si>
  <si>
    <t>MODULE:CUAL-11;I/P 400 VAC;O/P 400 ACRE</t>
  </si>
  <si>
    <t>R04B6B</t>
  </si>
  <si>
    <t>R01G14A</t>
  </si>
  <si>
    <t>RO1E15B</t>
  </si>
  <si>
    <t>MODULE:PARALLELING BOARD</t>
  </si>
  <si>
    <t>RO4B6A</t>
  </si>
  <si>
    <t>MODULE:CUX-00;30KVA UPS</t>
  </si>
  <si>
    <t>R04C2A</t>
  </si>
  <si>
    <t>MODULE:MAINS STATIC SWITCH;115-230V;UPS</t>
  </si>
  <si>
    <t>R04C2B</t>
  </si>
  <si>
    <t>MODULE:NRV-10</t>
  </si>
  <si>
    <t>R05D6A</t>
  </si>
  <si>
    <t>MODULE:RCD SNUBBER CARD;30KVA UPS</t>
  </si>
  <si>
    <t>R01B7D</t>
  </si>
  <si>
    <t>MODULE:CAN-00;30KVA UPS</t>
  </si>
  <si>
    <t>R04E2C</t>
  </si>
  <si>
    <t>RO1E15A</t>
  </si>
  <si>
    <t>MODULE:INTERFACE BOARD;I/P 400 V;400 VAC</t>
  </si>
  <si>
    <t>ESSENTIAL</t>
  </si>
  <si>
    <t>MODULE:INVERTER STATIC SWITCH;30KVA UPS</t>
  </si>
  <si>
    <t>RO4E2B</t>
  </si>
  <si>
    <t>MODULE:POWER SUPPLY CARD;30KVA UPS</t>
  </si>
  <si>
    <t>R04E2A</t>
  </si>
  <si>
    <t>MODULE:SUPERSEDED BY 0643803;UPS;30 KVA</t>
  </si>
  <si>
    <t>MODULE:UNIVERSAL FAN FAIL;30KVA UPS</t>
  </si>
  <si>
    <t>MODULE:MOD BUS</t>
  </si>
  <si>
    <t>RO2A16B</t>
  </si>
  <si>
    <t>MODULE:DRIVER</t>
  </si>
  <si>
    <t>R08F5C</t>
  </si>
  <si>
    <t>MODULE:SIGNALLING;I/P 24 VDC;O/P SIGNAL</t>
  </si>
  <si>
    <t>R04C6A</t>
  </si>
  <si>
    <t>MODULE:INSTALLATION MONITORING</t>
  </si>
  <si>
    <t>R08E4B</t>
  </si>
  <si>
    <t>MODULE:MONITOR</t>
  </si>
  <si>
    <t>MODULE:UNDER VOLTAGE MONITOR</t>
  </si>
  <si>
    <t>PROTECTOR:SURGE ARRESTOR</t>
  </si>
  <si>
    <t>RO6B2C</t>
  </si>
  <si>
    <t>PROTECTOR:DC SURGE ARRESTOR</t>
  </si>
  <si>
    <t>POTENTIOMETER:WIREWOUND;1000 OHM M;2 W</t>
  </si>
  <si>
    <t>RO1I13B</t>
  </si>
  <si>
    <t>R01H14C</t>
  </si>
  <si>
    <t>MODULE:5911360000;DRIVER</t>
  </si>
  <si>
    <t>INTERFACE:5911540000;NUMERIC</t>
  </si>
  <si>
    <t>05</t>
  </si>
  <si>
    <t>MODULE:5911380000;INTERFACE</t>
  </si>
  <si>
    <t>RO1E16A</t>
  </si>
  <si>
    <t>R01B5F</t>
  </si>
  <si>
    <t>MODULE:0104020111;THYRISTOR CONTROL</t>
  </si>
  <si>
    <t>R01B5D</t>
  </si>
  <si>
    <t>MODULE:INVERTER INTERFACE;CHLORIDE UPS</t>
  </si>
  <si>
    <t>FAN ELEC:AC AXIAL COMPACT;150 X 55 MM</t>
  </si>
  <si>
    <t>BOARD PC:B00468320100;CHARGE POWER RXPE</t>
  </si>
  <si>
    <t>R01A12E</t>
  </si>
  <si>
    <t>BOARD PC:SP 300-2;CHARGE POWER RXPE</t>
  </si>
  <si>
    <t>R08A5B</t>
  </si>
  <si>
    <t>BOARD PC:SP223- 24V;CHARGE POWER RXPE</t>
  </si>
  <si>
    <t>RO2H15A</t>
  </si>
  <si>
    <t>BOARD PC:SP300- 3;CHARGE POWER RXPE</t>
  </si>
  <si>
    <t>BOARD PC:SP312- 24V;CHARGE POWER RXPE</t>
  </si>
  <si>
    <t>RO2H15B</t>
  </si>
  <si>
    <t>MODULE:B00613190100;FIRING</t>
  </si>
  <si>
    <t>R02C15B</t>
  </si>
  <si>
    <t>ARRSTR ELECTRNC:SURGE;280 V</t>
  </si>
  <si>
    <t>SP14D1B</t>
  </si>
  <si>
    <t>CELL:VLA; WET; PLANTÉ;322 AH</t>
  </si>
  <si>
    <t>ACID STORE</t>
  </si>
  <si>
    <t>CELL:VLA; WET; PLANTÉ;429 AH</t>
  </si>
  <si>
    <t>CELL:VLA; WET; PLANTÉ;456 AH</t>
  </si>
  <si>
    <t>CELL:VLA; WET; PLANTÉ;1690 AH</t>
  </si>
  <si>
    <t>CELL:NICAD;640 AH;VTX1-M640</t>
  </si>
  <si>
    <t>LINK FUSE:LV HRC;400 A;500 V</t>
  </si>
  <si>
    <t>FUSE:CYLINDRICAL;40 A;CERAMIC;500 VAC</t>
  </si>
  <si>
    <t>BATT:FLOODED LEAD CELLS;2 V;429 AH;YCP33</t>
  </si>
  <si>
    <t>CONNECTOR ELECT:CELL INTER ROW;RANGE 3</t>
  </si>
  <si>
    <t>SP11C3</t>
  </si>
  <si>
    <t>CELL:VLA, WET PLANTE;2144 AH;YHP41</t>
  </si>
  <si>
    <t>R04D4A</t>
  </si>
  <si>
    <t>MODULE:DRIVER UNIT</t>
  </si>
  <si>
    <t>RO1E16B</t>
  </si>
  <si>
    <t>MODULE:INTERFACE</t>
  </si>
  <si>
    <t>MODULE:FRONT PANEL;I/P 250 V</t>
  </si>
  <si>
    <t>THERMOSTAT:BREAK ON RISE;-10 TO 60 DEG C</t>
  </si>
  <si>
    <t>R01C8A-B</t>
  </si>
  <si>
    <t>HANDLE:MECHANISM;LG 360 MM;STL;CHROME</t>
  </si>
  <si>
    <t>FUSE CARTD:100 A;420 VAC;SLOTTED</t>
  </si>
  <si>
    <t>SP15A3C</t>
  </si>
  <si>
    <t>FUSE CARTD:6 A;500 V;SLOTTED;120 KA</t>
  </si>
  <si>
    <t>SP14F6C</t>
  </si>
  <si>
    <t>FUSE CARTD:160 A;STRIKER PIN</t>
  </si>
  <si>
    <t>SP15B3B</t>
  </si>
  <si>
    <t>MODULE:SURGE PROTECTION</t>
  </si>
  <si>
    <t>R03G6A</t>
  </si>
  <si>
    <t>R03G6B</t>
  </si>
  <si>
    <t>R01C13</t>
  </si>
  <si>
    <t>MODULE:MAIN SUPPLY FILTER;415 V 3 PH</t>
  </si>
  <si>
    <t>R02F16A</t>
  </si>
  <si>
    <t>MODULE</t>
  </si>
  <si>
    <t>R02B16C</t>
  </si>
  <si>
    <t>R03G16C</t>
  </si>
  <si>
    <t>R02B16A</t>
  </si>
  <si>
    <t>R01F15A</t>
  </si>
  <si>
    <t>R1OC5A</t>
  </si>
  <si>
    <t>R02F15C</t>
  </si>
  <si>
    <t>HANDLE:FUSE BLOCK 2P 100 A;PLASTIC</t>
  </si>
  <si>
    <t>SP10D2C</t>
  </si>
  <si>
    <t>HANDLE:FUSE BLOCK 2P 125 A;PLASTIC</t>
  </si>
  <si>
    <t>R02F15A</t>
  </si>
  <si>
    <t>SWITCH:BYPASS;63 A</t>
  </si>
  <si>
    <t>RELAY:EARTH FAULT MONITOR;12-280 VDC</t>
  </si>
  <si>
    <t>SP18F6B</t>
  </si>
  <si>
    <t>POWER SUPPLY:I/P 120/230 V;24 VDC;40 A</t>
  </si>
  <si>
    <t>R04G5</t>
  </si>
  <si>
    <t>BKR:MCB;400 VAC;25 A;25 KA;3;230 V;16 A</t>
  </si>
  <si>
    <t>CAPACITOR:FILM;200 UF;250 VAC;30 MM</t>
  </si>
  <si>
    <t>SP12C3C</t>
  </si>
  <si>
    <t>CONTACTOR:BLOCK;24-60 VAC;20-60 VDC;4</t>
  </si>
  <si>
    <t>SP18B4A</t>
  </si>
  <si>
    <t>RESISTOR:2.7 MEG OHM;8 W;5 PCT;60 MA</t>
  </si>
  <si>
    <t>R01B9B</t>
  </si>
  <si>
    <t>RO1B11F</t>
  </si>
  <si>
    <t>RESISTOR:1.2 K OHM;8 W;5 PCT;WIRE WOUND</t>
  </si>
  <si>
    <t>R01B10E</t>
  </si>
  <si>
    <t>RESISTOR:27 K OHM;8 W;5 PCT;WIRE WOUND</t>
  </si>
  <si>
    <t>RESISTOR:1 K OHM;8 W;5 PCT;89 MA</t>
  </si>
  <si>
    <t>R01B10A</t>
  </si>
  <si>
    <t>RESISTOR:2.2 K OHM;8 W;5 PCT;WIRE WOUND</t>
  </si>
  <si>
    <t>R01B9E</t>
  </si>
  <si>
    <t>LINK FUSE:SQUARE BODY;125 A;690 V</t>
  </si>
  <si>
    <t>SP14F3F</t>
  </si>
  <si>
    <t>LINK FUSE:SQUARE BODY;250 A;690 V</t>
  </si>
  <si>
    <t>SP14F3E</t>
  </si>
  <si>
    <t>CONTACTOR:BLOCK;690 V;220 V;25 A;4</t>
  </si>
  <si>
    <t>SP18D1C</t>
  </si>
  <si>
    <t>CONTACTOR:BLOCK DC;1000 V;220 VDC;100 A</t>
  </si>
  <si>
    <t>SP18C6C</t>
  </si>
  <si>
    <t>CONTACTOR:BLOCK DC;690 V;220 VDC;26 A;3</t>
  </si>
  <si>
    <t>SP18B1E</t>
  </si>
  <si>
    <t>SP18B1F</t>
  </si>
  <si>
    <t>CONTACTOR:BLOCK DC;690 V;220 VDC;45 A;3</t>
  </si>
  <si>
    <t>SP16D1E</t>
  </si>
  <si>
    <t>CONTACTOR:BLOCK DC;690 V;220 VDC;100 A;3</t>
  </si>
  <si>
    <t>SP18F6A</t>
  </si>
  <si>
    <t>SP07D1A3</t>
  </si>
  <si>
    <t>LINK FUSE:CERAMIC CATRIDGE;6 A;500 V</t>
  </si>
  <si>
    <t>SP14E3A</t>
  </si>
  <si>
    <t>LINK FUSE:CERAMIC CATRIDGE;8 A;500 V</t>
  </si>
  <si>
    <t>SP14D2F</t>
  </si>
  <si>
    <t>LINK FUSE:CERAMIC CARTRIDGE;4 A;500 V</t>
  </si>
  <si>
    <t>SP14D3B</t>
  </si>
  <si>
    <t>SP14D2E</t>
  </si>
  <si>
    <t>LINK FUSE:CERAMIC CARTRIDGE;125 A;400 V</t>
  </si>
  <si>
    <t>SP14E1E</t>
  </si>
  <si>
    <t>LINK FUSE:CERAMIC CARTRIDGE;100 A;500 V</t>
  </si>
  <si>
    <t>SP14E1B</t>
  </si>
  <si>
    <t>LINK FUSE:CYLINDRICAL;4 A;500 V</t>
  </si>
  <si>
    <t>SP14F6B</t>
  </si>
  <si>
    <t>MODULE:INTERFACE CARD;400 V</t>
  </si>
  <si>
    <t>FAN ELEC:AC AXIAL COMPACT;130 MM;230 VAC</t>
  </si>
  <si>
    <t>SP08D3C</t>
  </si>
  <si>
    <t>FUSE CARTD:120 A;690VAC/500VDC;STUD</t>
  </si>
  <si>
    <t>SP14E6C</t>
  </si>
  <si>
    <t>FUSE CARTD:63 A;690VAC/500VDC;STUD</t>
  </si>
  <si>
    <t>SP14A2D</t>
  </si>
  <si>
    <t>CONTACT AUX:MOTOR CONTROL;2NO 2NC;4 A</t>
  </si>
  <si>
    <t>SP17E2A</t>
  </si>
  <si>
    <t>MODULE:I/O ALARM CARD;400 V</t>
  </si>
  <si>
    <t>RO2C16B</t>
  </si>
  <si>
    <t>CAPACITOR:ALUMINIUM CASE;50 UF;250 V</t>
  </si>
  <si>
    <t>SP09C3A</t>
  </si>
  <si>
    <t>CAPACITOR:ALUMINIUM CASE;200 UF;400 V</t>
  </si>
  <si>
    <t>MODULE:VOLTMETRIC RELAY BOARD</t>
  </si>
  <si>
    <t>R01C15B</t>
  </si>
  <si>
    <t>MODULE:MICROCONTROLLER</t>
  </si>
  <si>
    <t>FUSE:HIGH SPEED;350 A;CERAMIC;690 VAC</t>
  </si>
  <si>
    <t>SP14E5B</t>
  </si>
  <si>
    <t>FUSE CARTD:4 A;250 V;PUSH IN;40 A</t>
  </si>
  <si>
    <t>SP17B1A</t>
  </si>
  <si>
    <t>LINK FUSE:DUAL INDICATOR;63 A;690 VAC</t>
  </si>
  <si>
    <t>SP15A2B</t>
  </si>
  <si>
    <t>MODULE PWR SUP:UPS;I/P 400V 24A;UPS</t>
  </si>
  <si>
    <t>MODULE:CAN00-00 OUTPUT CAN BOARD</t>
  </si>
  <si>
    <t>R04D3B</t>
  </si>
  <si>
    <t>MODULE:CUX-00 BOARD;80KVA UPS</t>
  </si>
  <si>
    <t>R09I5C</t>
  </si>
  <si>
    <t>MODULE:SUPERSEDED BY 0579848;5911010001</t>
  </si>
  <si>
    <t>FUSE:HIGH SPEED;160 A;CERAMIC;690 V;BOLT</t>
  </si>
  <si>
    <t>SP12E3C</t>
  </si>
  <si>
    <t>BKR CCT LV:RAIL;PUSHBUTTON;500 V;3;400 A</t>
  </si>
  <si>
    <t>MODULE:SUPERSEDED BY 0579838;5911091100</t>
  </si>
  <si>
    <t>MODULE:SUPERSEDED BY 0579850;5911251000</t>
  </si>
  <si>
    <t>BATT:SEALED LEAD ACID;12 V;105 AH</t>
  </si>
  <si>
    <t>BKR CCT LV:DIN RAIL;3;4 A;690 VAC;6 KV</t>
  </si>
  <si>
    <t>R01I12A-D</t>
  </si>
  <si>
    <t>FUSE:315 A;700 V;HOLE MOUNTED TAG FUSES</t>
  </si>
  <si>
    <t>SP15C6B</t>
  </si>
  <si>
    <t>LINK FUSE:32 A;500 VAC; 250 VDC</t>
  </si>
  <si>
    <t>SP15B4C</t>
  </si>
  <si>
    <t>SWITCH DSCNNCT:BREAK SWITCH;400 V;63 A</t>
  </si>
  <si>
    <t>RO4E1B</t>
  </si>
  <si>
    <t>BKR CCT LV:DIN RAIL;MCB;1P;20 A;415 V</t>
  </si>
  <si>
    <t>SP15D3D</t>
  </si>
  <si>
    <t>BKR CCT LV:DIN RAIL;MCB;2P;80 A;415 V</t>
  </si>
  <si>
    <t>SP12A4C</t>
  </si>
  <si>
    <t>BKR CCT LV:DIN RAIL;MCB;2P;32 A;400 V</t>
  </si>
  <si>
    <t>SP18E6A</t>
  </si>
  <si>
    <t>03</t>
  </si>
  <si>
    <t>MODULE:CHARGER MODEL 150 A;150 A</t>
  </si>
  <si>
    <t>RO1F16A</t>
  </si>
  <si>
    <t>CONNECTOR:INTER CELL CONNECTORS</t>
  </si>
  <si>
    <t>SP39A1B</t>
  </si>
  <si>
    <t>BKR:CLIP ON;110 VAC;8.9 A;150 A;4;240 V</t>
  </si>
  <si>
    <t>SP03E1</t>
  </si>
  <si>
    <t>MODULE:GP 456; IO CONTROLLER</t>
  </si>
  <si>
    <t>RO4C1A</t>
  </si>
  <si>
    <t>MODULE:SP 303-2 HVA 24V 3SEC DELAY</t>
  </si>
  <si>
    <t>CONTACTOR:BLOCK;690 VAC; 220 VDC;100 A</t>
  </si>
  <si>
    <t>SP17E5A</t>
  </si>
  <si>
    <t>MODULE:SP116-5A; 24V 5A BTU CONTROLLER</t>
  </si>
  <si>
    <t>R05E6C</t>
  </si>
  <si>
    <t>R01B12C</t>
  </si>
  <si>
    <t>FUSE:160 A;CERAMIC;690 V</t>
  </si>
  <si>
    <t>SP72D3B</t>
  </si>
  <si>
    <t>R01A12D</t>
  </si>
  <si>
    <t>MODULE:5090100021</t>
  </si>
  <si>
    <t>R01B1A</t>
  </si>
  <si>
    <t>R09F1B</t>
  </si>
  <si>
    <t>R09B3A</t>
  </si>
  <si>
    <t>R09F1A</t>
  </si>
  <si>
    <t>R06G6C</t>
  </si>
  <si>
    <t>R02F15B</t>
  </si>
  <si>
    <t>R08C3B</t>
  </si>
  <si>
    <t>SP69A5B</t>
  </si>
  <si>
    <t>R04D2B</t>
  </si>
  <si>
    <t>R04G1B</t>
  </si>
  <si>
    <t>R04G1C</t>
  </si>
  <si>
    <t>SP71B6C</t>
  </si>
  <si>
    <t>SP09A5B</t>
  </si>
  <si>
    <t>SP09B4-5</t>
  </si>
  <si>
    <t>R04D2A</t>
  </si>
  <si>
    <t>MP4-FLOOR</t>
  </si>
  <si>
    <t>SP10D3C</t>
  </si>
  <si>
    <t>SP38A6A</t>
  </si>
  <si>
    <t>SP18A6B</t>
  </si>
  <si>
    <t>SP04E1-2</t>
  </si>
  <si>
    <t>WiAutomation: Schneider Electric = R18,298.34</t>
  </si>
  <si>
    <t>Can't any Price. Estimated Amount</t>
  </si>
  <si>
    <t>https://www.dosupply.com/automation/ge-fanuc/rx3i-pacsystem/IC695PSD040</t>
  </si>
  <si>
    <t>The IC695PSD040 is a power supply module that is part of the PACSystem RX3i platform, currently under Emerson Automation, formerly produced by GE Intelligent Platform (GE IP). This power supply mounts to an RX3i universal backplane. It has an input voltage range of 18-30 VDC for module Start and 12-30 VDC for Module Run with maximum input Power of 60 Watts at full load. It has an output power of 40 Watts; Output voltage of 5.1 VDC, 3.3 VDC, 24 VDC; Output current of 0-6 Amperes and 0-9 Amperes, respectively. = $850.00</t>
  </si>
  <si>
    <t>MODULE: TYPE: INSTRUMENTATION DISCONNECT; APPLICATION: METERING; MANUF P/N: 6468 2 049-10</t>
  </si>
  <si>
    <t>MODULE:INSTRUMENTATION DISCONNECT;METERING</t>
  </si>
  <si>
    <t>Spraywater Control valve Contrac Unit</t>
  </si>
  <si>
    <t>CONTROLLER, ELECTRONIC: TYPE: ABB CONTRAC XEBN 853H; POTENTIAL: 190-260VAC 1 PH; OUTPUT: 4-20 MA; INPUT: 4-20 MA; CLASSIFICATION: IP66 IN ACCORDANCE WITH IEC 60529 / EN 60529; MOUNTING: VERTICAL MOUNTING PLATE, LATERAL CABLE GLAND, LEFT; RANGE: 0-100 PCT; POWER: 780W; OPERATING TEMPERATURE: -25 TO +55 DEGC; OEM P/N: XEBN 853H; F-NR; 68853V205341; SERIAL NR: 3K650000709223; SOFTWARE VERSION 2,04; REFERENCE NO: 016078 AND 023872; APPLICATION: USED ON SPRAYWATER CONTROL VALVES WITH ABB ACTUATOR TYPE XRSD 100-1,5/150</t>
  </si>
  <si>
    <t>CNTRLR ELECTRNC:SPEED CONTROLLER;48 -253</t>
  </si>
  <si>
    <t>CONTROLLER, ELECTRONIC: TYPE: SPEED CONTROLLER; POTENTIAL: 48 -253 V; OUTPUT: 4-20 MA; INPUT: 0.001-5000 MHZ; CLASSIFICATION: IP67; MOUNTING: 35 MM DIN MOUNTING RAIL ACC. TO EN 60715:2001; RANGE: 0.001-5000 MHZ; CURRENT: 3 VA; SPECIFICATION: EN 60947-5-6 (NAMUR); SUPPL P/N: KFU8-UFC-EX1.D; UNIVERSAL USAGE AT DIFFERENT POWER SUPPLIES, INPUT FOR NAMUR SENSORS OR DRY CONTACTS</t>
  </si>
  <si>
    <t>CONVERTER FREQ:PROGRAMMABLE;0-20 MA;2.2</t>
  </si>
  <si>
    <t>CONVERTER, FREQUENCY: TYPE: PROGRAMMABLE; INPUT: 12 KHZ TO 1 MHZ; CONSTANT OUTPUT CURRENT: 0-20 MA; POWER: 2.2 W; APPARENT POWER: 3 VA; APPLICATION: CLARIFIER IMPELLER; SUPPL P/N: KFU8-UFC-1.D; RATED VOLTAGE: 48-254 VAC/20-90 VDC</t>
  </si>
  <si>
    <t>DRIVER: TYPE: PROPORTIONAL VALVE; MANUF P/N: PVD3D1R; OPERATING VOLTAGE 9-35VDC; MAXIMUM OUTPUT CURRENT 3A; OPERATING TEMPERATURE -40 TO 75 DEG C; INPUT SIGNALS 4-20MA; INCLUDES ONE PWM SOLENOID OUTPUT; VENDORS ARE RESPONSIBLE FOR ENSURING THAT THEY ARE PERFORMING AGAINST THE CORRECT DRAWING REVISION NUMBER (IF APPLICABLE).</t>
  </si>
  <si>
    <t>No Material Number</t>
  </si>
  <si>
    <t>The Price Schedule</t>
  </si>
  <si>
    <t xml:space="preserve">C2.2 - </t>
  </si>
  <si>
    <t xml:space="preserve">Please Note: The contract is for 3 years and the quantities are provisional </t>
  </si>
  <si>
    <t>TOTAL FOR RATE BASE "Supply and Delivery of Modules, Converters, Controllers and Power Supplies" (EXCLUDING VAT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</si>
</sst>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quot;* #,##0_-;\-&quot;R&quot;* #,##0_-;_-&quot;R&quot;* &quot;-&quot;_-;_-@_-"/>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 #,##0.00_ ;_ * \-#,##0.00_ ;_ * &quot;-&quot;??_ ;_ @_ "/>
    <numFmt numFmtId="167" formatCode="[$-1C09]General"/>
    <numFmt numFmtId="168" formatCode="_-[$R-1C09]* #,##0.00_-;\-[$R-1C09]* #,##0.00_-;_-[$R-1C09]* &quot;-&quot;??_-;_-@_-"/>
  </numFmts>
  <fonts count="23" x14ac:knownFonts="1">
    <font>
      <sz val="11"/>
      <color theme="1"/>
      <name val="Calibri"/>
      <family val="2"/>
      <scheme val="minor"/>
    </font>
    <font>
      <sz val="11"/>
      <color theme="1"/>
      <name val="Calibri"/>
      <family val="2"/>
      <scheme val="minor"/>
    </font>
    <font>
      <sz val="10"/>
      <name val="Arial"/>
      <family val="2"/>
    </font>
    <font>
      <sz val="12"/>
      <name val="Times New Roman"/>
      <family val="1"/>
    </font>
    <font>
      <sz val="11"/>
      <color rgb="FF000000"/>
      <name val="Calibri"/>
      <family val="2"/>
    </font>
    <font>
      <sz val="9"/>
      <name val="Calibri"/>
      <family val="2"/>
    </font>
    <font>
      <sz val="9"/>
      <name val="Calibri"/>
      <family val="2"/>
      <scheme val="minor"/>
    </font>
    <font>
      <u/>
      <sz val="10"/>
      <color indexed="12"/>
      <name val="Arial"/>
      <family val="2"/>
    </font>
    <font>
      <sz val="10"/>
      <color rgb="FF000000"/>
      <name val="Arial"/>
      <family val="2"/>
    </font>
    <font>
      <sz val="11"/>
      <color theme="1"/>
      <name val="Calibri"/>
      <family val="2"/>
    </font>
    <font>
      <u/>
      <sz val="11"/>
      <color theme="10"/>
      <name val="Calibri"/>
      <family val="2"/>
      <scheme val="minor"/>
    </font>
    <font>
      <b/>
      <sz val="10"/>
      <name val="Arial"/>
      <family val="2"/>
    </font>
    <font>
      <i/>
      <sz val="9"/>
      <name val="Arial"/>
      <family val="2"/>
    </font>
    <font>
      <sz val="9"/>
      <name val="Arial"/>
      <family val="2"/>
    </font>
    <font>
      <b/>
      <sz val="9"/>
      <name val="Arial"/>
      <family val="2"/>
    </font>
    <font>
      <sz val="8"/>
      <name val="Calibri"/>
      <family val="2"/>
      <scheme val="minor"/>
    </font>
    <font>
      <b/>
      <i/>
      <sz val="9"/>
      <name val="Arial"/>
      <family val="2"/>
    </font>
    <font>
      <b/>
      <sz val="10"/>
      <color theme="1"/>
      <name val="Cambria"/>
      <family val="2"/>
      <scheme val="major"/>
    </font>
    <font>
      <sz val="10"/>
      <color theme="1"/>
      <name val="Cambria"/>
      <family val="2"/>
      <scheme val="major"/>
    </font>
    <font>
      <b/>
      <sz val="10"/>
      <color rgb="FFFFFF00"/>
      <name val="Cambria"/>
      <family val="2"/>
      <scheme val="major"/>
    </font>
    <font>
      <b/>
      <sz val="10"/>
      <name val="Cambria"/>
      <family val="2"/>
      <scheme val="major"/>
    </font>
    <font>
      <b/>
      <sz val="16"/>
      <name val="Arial"/>
      <family val="2"/>
    </font>
    <font>
      <b/>
      <i/>
      <u/>
      <sz val="1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solid">
        <fgColor theme="7" tint="0.39997558519241921"/>
        <bgColor indexed="64"/>
      </patternFill>
    </fill>
    <fill>
      <patternFill patternType="solid">
        <fgColor rgb="FFDDDDDD"/>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22">
    <xf numFmtId="0" fontId="0" fillId="0" borderId="0"/>
    <xf numFmtId="0" fontId="1" fillId="0" borderId="0"/>
    <xf numFmtId="0" fontId="3" fillId="0" borderId="0"/>
    <xf numFmtId="0" fontId="4"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0" fontId="7" fillId="0" borderId="0" applyNumberFormat="0" applyFill="0" applyBorder="0" applyAlignment="0" applyProtection="0">
      <alignment vertical="top"/>
      <protection locked="0"/>
    </xf>
    <xf numFmtId="167" fontId="8" fillId="0" borderId="0" applyBorder="0" applyProtection="0"/>
    <xf numFmtId="44" fontId="2" fillId="0" borderId="0" applyFont="0" applyFill="0" applyBorder="0" applyAlignment="0" applyProtection="0"/>
    <xf numFmtId="0" fontId="2" fillId="0" borderId="0"/>
    <xf numFmtId="0" fontId="2" fillId="0" borderId="0"/>
    <xf numFmtId="44" fontId="1" fillId="0" borderId="0" applyFont="0" applyFill="0" applyBorder="0" applyAlignment="0" applyProtection="0"/>
    <xf numFmtId="0" fontId="9" fillId="0" borderId="0"/>
    <xf numFmtId="0" fontId="10" fillId="0" borderId="0" applyNumberFormat="0" applyFill="0" applyBorder="0" applyAlignment="0" applyProtection="0"/>
  </cellStyleXfs>
  <cellXfs count="153">
    <xf numFmtId="0" fontId="0" fillId="0" borderId="0" xfId="0"/>
    <xf numFmtId="0" fontId="5" fillId="0" borderId="0" xfId="0" applyFont="1"/>
    <xf numFmtId="0" fontId="6" fillId="0" borderId="0" xfId="0" applyFont="1" applyAlignment="1">
      <alignment wrapText="1"/>
    </xf>
    <xf numFmtId="0" fontId="6" fillId="0" borderId="0" xfId="0" applyFont="1"/>
    <xf numFmtId="0" fontId="6" fillId="0" borderId="0" xfId="0" applyFont="1" applyAlignment="1">
      <alignment horizontal="center"/>
    </xf>
    <xf numFmtId="0" fontId="6" fillId="0" borderId="0" xfId="0" applyFont="1" applyAlignment="1">
      <alignment horizontal="right" wrapText="1"/>
    </xf>
    <xf numFmtId="0" fontId="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xf>
    <xf numFmtId="0" fontId="13" fillId="0" borderId="0" xfId="0" applyFont="1"/>
    <xf numFmtId="0" fontId="12" fillId="0" borderId="0" xfId="0" applyFont="1"/>
    <xf numFmtId="0" fontId="13" fillId="0" borderId="0" xfId="0" applyFont="1" applyAlignment="1">
      <alignment horizontal="right"/>
    </xf>
    <xf numFmtId="15" fontId="13" fillId="0" borderId="0" xfId="17" applyNumberFormat="1" applyFont="1" applyAlignment="1">
      <alignment horizontal="left"/>
    </xf>
    <xf numFmtId="0" fontId="13" fillId="0" borderId="0" xfId="0" applyFont="1" applyAlignment="1">
      <alignment wrapText="1"/>
    </xf>
    <xf numFmtId="0" fontId="13" fillId="0" borderId="0" xfId="0" applyFont="1" applyAlignment="1">
      <alignment horizontal="right" wrapText="1"/>
    </xf>
    <xf numFmtId="0" fontId="13"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vertical="center"/>
    </xf>
    <xf numFmtId="44" fontId="13" fillId="0" borderId="0" xfId="19" applyFont="1" applyFill="1" applyAlignment="1">
      <alignment horizontal="right" wrapText="1"/>
    </xf>
    <xf numFmtId="168" fontId="13" fillId="0" borderId="0" xfId="19" applyNumberFormat="1" applyFont="1" applyFill="1" applyBorder="1" applyAlignment="1">
      <alignment horizontal="center" wrapText="1"/>
    </xf>
    <xf numFmtId="168" fontId="13" fillId="0" borderId="0" xfId="19" applyNumberFormat="1" applyFont="1" applyFill="1" applyBorder="1" applyAlignment="1">
      <alignment horizontal="right" wrapText="1"/>
    </xf>
    <xf numFmtId="168" fontId="13" fillId="0" borderId="0" xfId="19" applyNumberFormat="1" applyFont="1" applyFill="1" applyAlignment="1">
      <alignment horizontal="right" wrapText="1"/>
    </xf>
    <xf numFmtId="0" fontId="14" fillId="0" borderId="0" xfId="0" applyFont="1" applyAlignment="1">
      <alignment horizontal="center" wrapText="1"/>
    </xf>
    <xf numFmtId="0" fontId="13" fillId="0" borderId="1" xfId="0" applyFont="1" applyBorder="1" applyAlignment="1">
      <alignment horizontal="center" vertical="center" wrapText="1"/>
    </xf>
    <xf numFmtId="15" fontId="14" fillId="0" borderId="0" xfId="17" applyNumberFormat="1" applyFont="1" applyAlignment="1">
      <alignment horizontal="left"/>
    </xf>
    <xf numFmtId="10" fontId="13" fillId="0" borderId="0" xfId="17" applyNumberFormat="1" applyFont="1" applyAlignment="1">
      <alignment horizontal="left"/>
    </xf>
    <xf numFmtId="0" fontId="13" fillId="0" borderId="3" xfId="0" applyFont="1" applyBorder="1" applyAlignment="1">
      <alignment horizontal="left" wrapText="1"/>
    </xf>
    <xf numFmtId="0" fontId="13" fillId="0" borderId="7" xfId="0" applyFont="1" applyBorder="1" applyAlignment="1">
      <alignment horizont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wrapText="1"/>
    </xf>
    <xf numFmtId="0" fontId="13" fillId="0" borderId="14" xfId="0" applyFont="1" applyBorder="1" applyAlignment="1">
      <alignment horizontal="center"/>
    </xf>
    <xf numFmtId="0" fontId="14" fillId="3" borderId="15" xfId="0" applyFont="1" applyFill="1" applyBorder="1" applyAlignment="1">
      <alignment horizontal="center" vertical="center"/>
    </xf>
    <xf numFmtId="0" fontId="13" fillId="0" borderId="13" xfId="0" applyFont="1" applyBorder="1" applyAlignment="1">
      <alignment horizontal="left" wrapText="1"/>
    </xf>
    <xf numFmtId="0" fontId="14" fillId="2" borderId="16" xfId="0" applyFont="1" applyFill="1" applyBorder="1" applyAlignment="1">
      <alignment horizontal="center" vertical="center"/>
    </xf>
    <xf numFmtId="0" fontId="14" fillId="2" borderId="16"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1" xfId="0" applyFont="1" applyBorder="1" applyAlignment="1">
      <alignment horizontal="left" vertical="center" wrapText="1"/>
    </xf>
    <xf numFmtId="0" fontId="13" fillId="0" borderId="6" xfId="0" quotePrefix="1" applyFont="1" applyBorder="1" applyAlignment="1">
      <alignment horizontal="center" vertical="center"/>
    </xf>
    <xf numFmtId="0" fontId="14" fillId="0" borderId="1" xfId="0" applyFont="1" applyBorder="1" applyAlignment="1">
      <alignment horizontal="center" vertical="center" wrapText="1"/>
    </xf>
    <xf numFmtId="44" fontId="13" fillId="0" borderId="1" xfId="19" applyFont="1" applyFill="1" applyBorder="1" applyAlignment="1">
      <alignment horizontal="center" vertical="center" wrapText="1"/>
    </xf>
    <xf numFmtId="0" fontId="13" fillId="0" borderId="7" xfId="0" quotePrefix="1"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68" fontId="13" fillId="0" borderId="8" xfId="19" applyNumberFormat="1" applyFont="1" applyFill="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49"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center" vertical="center"/>
    </xf>
    <xf numFmtId="49" fontId="12" fillId="2" borderId="1" xfId="0" applyNumberFormat="1" applyFont="1" applyFill="1" applyBorder="1" applyAlignment="1">
      <alignment horizontal="center" vertical="center"/>
    </xf>
    <xf numFmtId="0" fontId="16" fillId="0" borderId="1" xfId="0" applyFont="1" applyBorder="1" applyAlignment="1">
      <alignment horizontal="center" vertical="center"/>
    </xf>
    <xf numFmtId="168" fontId="12" fillId="0" borderId="8" xfId="19" applyNumberFormat="1" applyFont="1" applyFill="1" applyBorder="1" applyAlignment="1">
      <alignment vertical="center" wrapText="1"/>
    </xf>
    <xf numFmtId="44" fontId="13" fillId="4" borderId="1" xfId="19" applyFont="1" applyFill="1" applyBorder="1" applyAlignment="1">
      <alignment horizontal="center" vertical="center" wrapText="1"/>
    </xf>
    <xf numFmtId="44" fontId="13" fillId="5" borderId="1" xfId="19" applyFont="1" applyFill="1" applyBorder="1" applyAlignment="1">
      <alignment horizontal="center" vertical="center" wrapText="1"/>
    </xf>
    <xf numFmtId="0" fontId="12" fillId="0" borderId="1" xfId="0" applyFont="1" applyBorder="1" applyAlignment="1">
      <alignment horizontal="center" vertical="center" wrapText="1"/>
    </xf>
    <xf numFmtId="44" fontId="12" fillId="0" borderId="1" xfId="19" applyFont="1" applyFill="1" applyBorder="1" applyAlignment="1">
      <alignment horizontal="center" vertical="center" wrapText="1"/>
    </xf>
    <xf numFmtId="44" fontId="13" fillId="6" borderId="1" xfId="19" applyFont="1" applyFill="1" applyBorder="1" applyAlignment="1">
      <alignment horizontal="center" vertical="center" wrapText="1"/>
    </xf>
    <xf numFmtId="0" fontId="14" fillId="0" borderId="3" xfId="0" applyFont="1" applyBorder="1" applyAlignment="1">
      <alignment horizontal="center" vertical="center" wrapText="1"/>
    </xf>
    <xf numFmtId="44" fontId="13" fillId="0" borderId="3" xfId="19" applyFont="1" applyFill="1" applyBorder="1" applyAlignment="1">
      <alignment horizontal="center" vertical="center" wrapText="1"/>
    </xf>
    <xf numFmtId="0" fontId="13" fillId="0" borderId="3" xfId="0" applyFont="1" applyBorder="1" applyAlignment="1">
      <alignment horizontal="right" vertical="center" wrapText="1"/>
    </xf>
    <xf numFmtId="0" fontId="13" fillId="5" borderId="2" xfId="0" applyFont="1" applyFill="1" applyBorder="1" applyAlignment="1">
      <alignment horizontal="center" vertical="center"/>
    </xf>
    <xf numFmtId="0" fontId="12" fillId="0" borderId="1" xfId="0" applyFont="1" applyBorder="1" applyAlignment="1">
      <alignment horizontal="left" vertical="center" wrapText="1"/>
    </xf>
    <xf numFmtId="1" fontId="13" fillId="5" borderId="6" xfId="0" quotePrefix="1" applyNumberFormat="1" applyFont="1" applyFill="1" applyBorder="1" applyAlignment="1">
      <alignment horizontal="center" vertical="center"/>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68" fontId="13" fillId="5" borderId="4" xfId="19" applyNumberFormat="1" applyFont="1" applyFill="1" applyBorder="1" applyAlignment="1">
      <alignment horizontal="center" vertical="center" wrapText="1"/>
    </xf>
    <xf numFmtId="0" fontId="13" fillId="5" borderId="6" xfId="0" quotePrefix="1" applyFont="1" applyFill="1" applyBorder="1" applyAlignment="1">
      <alignment horizontal="center" vertical="center"/>
    </xf>
    <xf numFmtId="0" fontId="13" fillId="7" borderId="6" xfId="0" quotePrefix="1" applyFont="1" applyFill="1" applyBorder="1" applyAlignment="1">
      <alignment horizontal="center" vertical="center"/>
    </xf>
    <xf numFmtId="0" fontId="13" fillId="7" borderId="2" xfId="0" applyFont="1" applyFill="1" applyBorder="1" applyAlignment="1">
      <alignment horizontal="center" vertical="center"/>
    </xf>
    <xf numFmtId="0" fontId="13" fillId="7" borderId="1" xfId="0" applyFont="1" applyFill="1" applyBorder="1" applyAlignment="1">
      <alignment horizontal="left" vertical="center" wrapText="1"/>
    </xf>
    <xf numFmtId="0" fontId="13"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44" fontId="13" fillId="7" borderId="1" xfId="19" applyFont="1" applyFill="1" applyBorder="1" applyAlignment="1">
      <alignment horizontal="center" vertical="center" wrapText="1"/>
    </xf>
    <xf numFmtId="168" fontId="13" fillId="7" borderId="4" xfId="19" applyNumberFormat="1" applyFont="1" applyFill="1" applyBorder="1" applyAlignment="1">
      <alignment horizontal="center" vertical="center" wrapText="1"/>
    </xf>
    <xf numFmtId="168" fontId="13" fillId="7" borderId="4" xfId="19" applyNumberFormat="1" applyFont="1" applyFill="1" applyBorder="1" applyAlignment="1">
      <alignment vertical="center" wrapText="1"/>
    </xf>
    <xf numFmtId="0" fontId="11" fillId="8" borderId="1" xfId="0" applyFont="1" applyFill="1" applyBorder="1" applyAlignment="1">
      <alignment vertical="top"/>
    </xf>
    <xf numFmtId="0" fontId="11" fillId="8" borderId="1" xfId="0" applyFont="1" applyFill="1" applyBorder="1" applyAlignment="1">
      <alignment vertical="top" wrapText="1"/>
    </xf>
    <xf numFmtId="0" fontId="0" fillId="0" borderId="1" xfId="0" applyBorder="1" applyAlignment="1">
      <alignment vertical="top"/>
    </xf>
    <xf numFmtId="14" fontId="0" fillId="0" borderId="1" xfId="0" applyNumberFormat="1" applyBorder="1" applyAlignment="1">
      <alignment horizontal="right" vertical="top"/>
    </xf>
    <xf numFmtId="3" fontId="0" fillId="0" borderId="1" xfId="0" applyNumberFormat="1" applyBorder="1" applyAlignment="1">
      <alignment horizontal="right" vertical="top"/>
    </xf>
    <xf numFmtId="4" fontId="0" fillId="9" borderId="1" xfId="0" applyNumberFormat="1" applyFill="1" applyBorder="1" applyAlignment="1">
      <alignment horizontal="right" vertical="top"/>
    </xf>
    <xf numFmtId="4" fontId="0" fillId="0" borderId="1" xfId="0" applyNumberFormat="1" applyBorder="1" applyAlignment="1">
      <alignment horizontal="right" vertical="top"/>
    </xf>
    <xf numFmtId="0" fontId="0" fillId="0" borderId="1" xfId="0" applyBorder="1" applyAlignment="1">
      <alignment vertical="top" indent="2"/>
    </xf>
    <xf numFmtId="3" fontId="2" fillId="0" borderId="1" xfId="0" applyNumberFormat="1" applyFont="1" applyBorder="1" applyAlignment="1">
      <alignment horizontal="right" vertical="top"/>
    </xf>
    <xf numFmtId="0" fontId="0" fillId="10" borderId="1" xfId="0" applyFill="1" applyBorder="1" applyAlignment="1">
      <alignment vertical="top"/>
    </xf>
    <xf numFmtId="14" fontId="0" fillId="10" borderId="1" xfId="0" applyNumberFormat="1" applyFill="1" applyBorder="1" applyAlignment="1">
      <alignment horizontal="right" vertical="top"/>
    </xf>
    <xf numFmtId="3" fontId="0" fillId="10" borderId="1" xfId="0" applyNumberFormat="1" applyFill="1" applyBorder="1" applyAlignment="1">
      <alignment horizontal="right" vertical="top"/>
    </xf>
    <xf numFmtId="4" fontId="0" fillId="10" borderId="1" xfId="0" applyNumberFormat="1" applyFill="1" applyBorder="1" applyAlignment="1">
      <alignment horizontal="right" vertical="top"/>
    </xf>
    <xf numFmtId="0" fontId="0" fillId="10" borderId="1" xfId="0" applyFill="1" applyBorder="1" applyAlignment="1">
      <alignment vertical="top" indent="2"/>
    </xf>
    <xf numFmtId="3" fontId="2" fillId="10" borderId="1" xfId="0" applyNumberFormat="1" applyFont="1" applyFill="1" applyBorder="1" applyAlignment="1">
      <alignment horizontal="right" vertical="top"/>
    </xf>
    <xf numFmtId="0" fontId="0" fillId="9" borderId="1" xfId="0" applyFill="1" applyBorder="1" applyAlignment="1">
      <alignment vertical="top"/>
    </xf>
    <xf numFmtId="14" fontId="0" fillId="9" borderId="1" xfId="0" applyNumberFormat="1" applyFill="1" applyBorder="1" applyAlignment="1">
      <alignment horizontal="right" vertical="top"/>
    </xf>
    <xf numFmtId="3" fontId="0" fillId="9" borderId="1" xfId="0" applyNumberFormat="1" applyFill="1" applyBorder="1" applyAlignment="1">
      <alignment horizontal="right" vertical="top"/>
    </xf>
    <xf numFmtId="3" fontId="2" fillId="9" borderId="1" xfId="0" applyNumberFormat="1" applyFont="1" applyFill="1" applyBorder="1" applyAlignment="1">
      <alignment horizontal="right" vertical="top"/>
    </xf>
    <xf numFmtId="0" fontId="17" fillId="2" borderId="17" xfId="0" applyFont="1" applyFill="1" applyBorder="1" applyAlignment="1">
      <alignment horizontal="left" vertical="center" wrapText="1"/>
    </xf>
    <xf numFmtId="0" fontId="18" fillId="11" borderId="1" xfId="0" applyFont="1" applyFill="1" applyBorder="1" applyAlignment="1">
      <alignment horizontal="left"/>
    </xf>
    <xf numFmtId="0" fontId="18" fillId="12" borderId="1" xfId="0" applyFont="1" applyFill="1" applyBorder="1" applyAlignment="1">
      <alignment horizontal="left"/>
    </xf>
    <xf numFmtId="0" fontId="18" fillId="13" borderId="1" xfId="0" applyFont="1" applyFill="1" applyBorder="1" applyAlignment="1">
      <alignment horizontal="center"/>
    </xf>
    <xf numFmtId="0" fontId="18" fillId="13" borderId="1" xfId="0" applyFont="1" applyFill="1" applyBorder="1" applyAlignment="1">
      <alignment horizontal="right"/>
    </xf>
    <xf numFmtId="0" fontId="18" fillId="0" borderId="1" xfId="0" applyFont="1" applyBorder="1" applyAlignment="1">
      <alignment horizontal="left" vertical="center" wrapText="1"/>
    </xf>
    <xf numFmtId="0" fontId="18" fillId="0" borderId="0" xfId="0" applyFont="1" applyAlignment="1">
      <alignment horizontal="left"/>
    </xf>
    <xf numFmtId="49" fontId="18" fillId="14" borderId="1" xfId="0" applyNumberFormat="1" applyFont="1" applyFill="1" applyBorder="1" applyAlignment="1">
      <alignment horizontal="left"/>
    </xf>
    <xf numFmtId="0" fontId="18" fillId="14" borderId="1" xfId="0" applyFont="1" applyFill="1" applyBorder="1" applyAlignment="1">
      <alignment horizontal="left"/>
    </xf>
    <xf numFmtId="0" fontId="18" fillId="15" borderId="1" xfId="0" applyFont="1" applyFill="1" applyBorder="1" applyAlignment="1">
      <alignment horizontal="center"/>
    </xf>
    <xf numFmtId="4" fontId="18" fillId="15" borderId="1" xfId="0" applyNumberFormat="1" applyFont="1" applyFill="1" applyBorder="1" applyAlignment="1">
      <alignment horizontal="right"/>
    </xf>
    <xf numFmtId="0" fontId="19" fillId="16" borderId="1" xfId="0" applyFont="1" applyFill="1" applyBorder="1" applyAlignment="1">
      <alignment horizontal="left" vertical="center" wrapText="1"/>
    </xf>
    <xf numFmtId="0" fontId="19" fillId="16" borderId="0" xfId="0" applyFont="1" applyFill="1" applyAlignment="1">
      <alignment horizontal="left"/>
    </xf>
    <xf numFmtId="49" fontId="19" fillId="16" borderId="1" xfId="0" applyNumberFormat="1" applyFont="1" applyFill="1" applyBorder="1" applyAlignment="1">
      <alignment horizontal="left"/>
    </xf>
    <xf numFmtId="0" fontId="19" fillId="16" borderId="1" xfId="0" applyFont="1" applyFill="1" applyBorder="1" applyAlignment="1">
      <alignment horizontal="left"/>
    </xf>
    <xf numFmtId="0" fontId="19" fillId="16" borderId="1" xfId="0" applyFont="1" applyFill="1" applyBorder="1" applyAlignment="1">
      <alignment horizontal="center"/>
    </xf>
    <xf numFmtId="4" fontId="19" fillId="16" borderId="1" xfId="0" applyNumberFormat="1" applyFont="1" applyFill="1" applyBorder="1" applyAlignment="1">
      <alignment horizontal="right"/>
    </xf>
    <xf numFmtId="0" fontId="17" fillId="7" borderId="1" xfId="0" applyFont="1" applyFill="1" applyBorder="1" applyAlignment="1">
      <alignment horizontal="left" wrapText="1"/>
    </xf>
    <xf numFmtId="0" fontId="17" fillId="7" borderId="0" xfId="0" applyFont="1" applyFill="1" applyAlignment="1">
      <alignment horizontal="left"/>
    </xf>
    <xf numFmtId="49" fontId="17" fillId="7" borderId="0" xfId="0" applyNumberFormat="1" applyFont="1" applyFill="1" applyAlignment="1">
      <alignment horizontal="left"/>
    </xf>
    <xf numFmtId="0" fontId="18" fillId="7" borderId="0" xfId="0" applyFont="1" applyFill="1" applyAlignment="1">
      <alignment horizontal="center"/>
    </xf>
    <xf numFmtId="0" fontId="18" fillId="7" borderId="0" xfId="0" applyFont="1" applyFill="1" applyAlignment="1">
      <alignment horizontal="right"/>
    </xf>
    <xf numFmtId="0" fontId="17" fillId="7" borderId="1" xfId="0" applyFont="1" applyFill="1" applyBorder="1" applyAlignment="1">
      <alignment horizontal="left" vertical="center" wrapText="1"/>
    </xf>
    <xf numFmtId="49" fontId="17" fillId="7" borderId="1" xfId="0" applyNumberFormat="1" applyFont="1" applyFill="1" applyBorder="1" applyAlignment="1">
      <alignment horizontal="left"/>
    </xf>
    <xf numFmtId="0" fontId="17" fillId="7" borderId="1" xfId="0" applyFont="1" applyFill="1" applyBorder="1" applyAlignment="1">
      <alignment horizontal="left"/>
    </xf>
    <xf numFmtId="0" fontId="17" fillId="7" borderId="1" xfId="0" applyFont="1" applyFill="1" applyBorder="1" applyAlignment="1">
      <alignment horizontal="center"/>
    </xf>
    <xf numFmtId="4" fontId="17" fillId="7" borderId="1" xfId="0" applyNumberFormat="1" applyFont="1" applyFill="1" applyBorder="1" applyAlignment="1">
      <alignment horizontal="right"/>
    </xf>
    <xf numFmtId="0" fontId="20" fillId="7" borderId="1" xfId="0" applyFont="1" applyFill="1" applyBorder="1" applyAlignment="1">
      <alignment horizontal="left" vertical="center" wrapText="1"/>
    </xf>
    <xf numFmtId="0" fontId="20" fillId="7" borderId="0" xfId="0" applyFont="1" applyFill="1" applyAlignment="1">
      <alignment horizontal="left"/>
    </xf>
    <xf numFmtId="49" fontId="20" fillId="7" borderId="0" xfId="0" applyNumberFormat="1" applyFont="1" applyFill="1" applyAlignment="1">
      <alignment horizontal="left"/>
    </xf>
    <xf numFmtId="0" fontId="20" fillId="7" borderId="0" xfId="0" quotePrefix="1" applyFont="1" applyFill="1" applyAlignment="1">
      <alignment horizontal="left"/>
    </xf>
    <xf numFmtId="0" fontId="20" fillId="7" borderId="0" xfId="0" applyFont="1" applyFill="1" applyAlignment="1">
      <alignment horizontal="center"/>
    </xf>
    <xf numFmtId="0" fontId="20" fillId="7" borderId="0" xfId="0" applyFont="1" applyFill="1" applyAlignment="1">
      <alignment horizontal="right"/>
    </xf>
    <xf numFmtId="0" fontId="17" fillId="7" borderId="0" xfId="0" applyFont="1" applyFill="1" applyAlignment="1">
      <alignment horizontal="left" vertical="center"/>
    </xf>
    <xf numFmtId="49" fontId="17" fillId="7" borderId="0" xfId="0" applyNumberFormat="1" applyFont="1" applyFill="1" applyAlignment="1">
      <alignment horizontal="left" vertical="center"/>
    </xf>
    <xf numFmtId="0" fontId="17" fillId="7" borderId="0" xfId="0" quotePrefix="1" applyFont="1" applyFill="1" applyAlignment="1">
      <alignment horizontal="left" vertical="center"/>
    </xf>
    <xf numFmtId="0" fontId="17" fillId="7" borderId="0" xfId="0" applyFont="1" applyFill="1" applyAlignment="1">
      <alignment horizontal="center" vertical="center"/>
    </xf>
    <xf numFmtId="0" fontId="17" fillId="7" borderId="0" xfId="0" applyFont="1" applyFill="1" applyAlignment="1">
      <alignment horizontal="right" vertical="center"/>
    </xf>
    <xf numFmtId="0" fontId="18" fillId="16" borderId="1" xfId="0" applyFont="1" applyFill="1" applyBorder="1" applyAlignment="1">
      <alignment horizontal="left"/>
    </xf>
    <xf numFmtId="0" fontId="18" fillId="16" borderId="0" xfId="0" applyFont="1" applyFill="1" applyAlignment="1">
      <alignment horizontal="left"/>
    </xf>
    <xf numFmtId="168" fontId="13" fillId="5" borderId="4" xfId="19" applyNumberFormat="1" applyFont="1" applyFill="1" applyBorder="1" applyAlignment="1">
      <alignment vertical="center" wrapText="1"/>
    </xf>
    <xf numFmtId="0" fontId="0" fillId="0" borderId="0" xfId="0" applyAlignment="1">
      <alignment vertical="center" wrapText="1"/>
    </xf>
    <xf numFmtId="168" fontId="13" fillId="0" borderId="0" xfId="19" applyNumberFormat="1" applyFont="1" applyFill="1" applyBorder="1" applyAlignment="1">
      <alignment horizontal="left" vertical="center" wrapText="1"/>
    </xf>
    <xf numFmtId="0" fontId="10" fillId="0" borderId="0" xfId="21" applyAlignment="1">
      <alignment vertical="center" wrapText="1"/>
    </xf>
    <xf numFmtId="1" fontId="13" fillId="0" borderId="6" xfId="0" quotePrefix="1" applyNumberFormat="1" applyFont="1" applyBorder="1" applyAlignment="1">
      <alignment horizontal="center" vertical="center"/>
    </xf>
    <xf numFmtId="0" fontId="13" fillId="0" borderId="17" xfId="0" applyFont="1" applyBorder="1" applyAlignment="1">
      <alignment horizontal="left" vertical="center" wrapText="1"/>
    </xf>
    <xf numFmtId="0" fontId="13" fillId="0" borderId="0" xfId="0" applyFont="1" applyAlignment="1">
      <alignment horizontal="left" wrapText="1"/>
    </xf>
    <xf numFmtId="44" fontId="13" fillId="0" borderId="0" xfId="19" applyFont="1" applyFill="1" applyBorder="1" applyAlignment="1">
      <alignment horizontal="center" wrapText="1"/>
    </xf>
    <xf numFmtId="44" fontId="14" fillId="3" borderId="11" xfId="19"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22" fillId="0" borderId="0" xfId="0" applyFont="1" applyAlignment="1">
      <alignment horizontal="left" vertical="center"/>
    </xf>
    <xf numFmtId="0" fontId="14" fillId="3" borderId="12"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15" xfId="0" applyFont="1" applyFill="1" applyBorder="1" applyAlignment="1">
      <alignment horizontal="left" vertical="center" wrapText="1"/>
    </xf>
  </cellXfs>
  <cellStyles count="22">
    <cellStyle name="Comma 10 2" xfId="4" xr:uid="{00000000-0005-0000-0000-000000000000}"/>
    <cellStyle name="Comma 10 2 2" xfId="7" xr:uid="{00000000-0005-0000-0000-000001000000}"/>
    <cellStyle name="Comma 10 2 2 2" xfId="10" xr:uid="{00000000-0005-0000-0000-000002000000}"/>
    <cellStyle name="Comma 2" xfId="11" xr:uid="{00000000-0005-0000-0000-000003000000}"/>
    <cellStyle name="Comma 2 2" xfId="13" xr:uid="{00000000-0005-0000-0000-000004000000}"/>
    <cellStyle name="Currency" xfId="19" builtinId="4"/>
    <cellStyle name="Currency [0] 2" xfId="9" xr:uid="{00000000-0005-0000-0000-000005000000}"/>
    <cellStyle name="Currency 2" xfId="12" xr:uid="{00000000-0005-0000-0000-000006000000}"/>
    <cellStyle name="Currency 3" xfId="16" xr:uid="{00000000-0005-0000-0000-000007000000}"/>
    <cellStyle name="Currency 4 2" xfId="5" xr:uid="{00000000-0005-0000-0000-000008000000}"/>
    <cellStyle name="Hyperlink" xfId="21" builtinId="8"/>
    <cellStyle name="Hyperlink 2 2" xfId="14" xr:uid="{00000000-0005-0000-0000-000009000000}"/>
    <cellStyle name="Normal" xfId="0" builtinId="0"/>
    <cellStyle name="Normal - Style1 2" xfId="6" xr:uid="{00000000-0005-0000-0000-00000B000000}"/>
    <cellStyle name="Normal 14 2" xfId="17" xr:uid="{00000000-0005-0000-0000-00000C000000}"/>
    <cellStyle name="Normal 16 2" xfId="18" xr:uid="{00000000-0005-0000-0000-00000D000000}"/>
    <cellStyle name="Normal 2 2" xfId="15" xr:uid="{00000000-0005-0000-0000-00000E000000}"/>
    <cellStyle name="Normal 2 3" xfId="3" xr:uid="{00000000-0005-0000-0000-00000F000000}"/>
    <cellStyle name="Normal 3" xfId="1" xr:uid="{00000000-0005-0000-0000-000010000000}"/>
    <cellStyle name="Normal 3 2" xfId="20" xr:uid="{9E34315A-1463-472A-8A86-0CA2B9F882F6}"/>
    <cellStyle name="Normal 4 2 2 2" xfId="8" xr:uid="{00000000-0005-0000-0000-000011000000}"/>
    <cellStyle name="Style 1" xfId="2" xr:uid="{00000000-0005-0000-0000-00001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12</xdr:row>
      <xdr:rowOff>0</xdr:rowOff>
    </xdr:from>
    <xdr:to>
      <xdr:col>11</xdr:col>
      <xdr:colOff>304800</xdr:colOff>
      <xdr:row>13</xdr:row>
      <xdr:rowOff>18719</xdr:rowOff>
    </xdr:to>
    <xdr:sp macro="" textlink="">
      <xdr:nvSpPr>
        <xdr:cNvPr id="27654" name="AutoShape 6" descr="Product Image FDM511">
          <a:extLst>
            <a:ext uri="{FF2B5EF4-FFF2-40B4-BE49-F238E27FC236}">
              <a16:creationId xmlns:a16="http://schemas.microsoft.com/office/drawing/2014/main" id="{00000000-0008-0000-0300-0000066C0000}"/>
            </a:ext>
          </a:extLst>
        </xdr:cNvPr>
        <xdr:cNvSpPr>
          <a:spLocks noChangeAspect="1" noChangeArrowheads="1"/>
        </xdr:cNvSpPr>
      </xdr:nvSpPr>
      <xdr:spPr bwMode="auto">
        <a:xfrm>
          <a:off x="11833860" y="2050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12</xdr:row>
      <xdr:rowOff>0</xdr:rowOff>
    </xdr:from>
    <xdr:to>
      <xdr:col>11</xdr:col>
      <xdr:colOff>304800</xdr:colOff>
      <xdr:row>13</xdr:row>
      <xdr:rowOff>18719</xdr:rowOff>
    </xdr:to>
    <xdr:sp macro="" textlink="">
      <xdr:nvSpPr>
        <xdr:cNvPr id="27655" name="AutoShape 7" descr="Product Image FDM511">
          <a:extLst>
            <a:ext uri="{FF2B5EF4-FFF2-40B4-BE49-F238E27FC236}">
              <a16:creationId xmlns:a16="http://schemas.microsoft.com/office/drawing/2014/main" id="{00000000-0008-0000-0300-0000076C0000}"/>
            </a:ext>
          </a:extLst>
        </xdr:cNvPr>
        <xdr:cNvSpPr>
          <a:spLocks noChangeAspect="1" noChangeArrowheads="1"/>
        </xdr:cNvSpPr>
      </xdr:nvSpPr>
      <xdr:spPr bwMode="auto">
        <a:xfrm>
          <a:off x="11833860" y="2050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17</xdr:row>
      <xdr:rowOff>0</xdr:rowOff>
    </xdr:from>
    <xdr:to>
      <xdr:col>12</xdr:col>
      <xdr:colOff>304800</xdr:colOff>
      <xdr:row>17</xdr:row>
      <xdr:rowOff>304800</xdr:rowOff>
    </xdr:to>
    <xdr:sp macro="" textlink="">
      <xdr:nvSpPr>
        <xdr:cNvPr id="31750" name="AutoShape 6" descr="Product Image FDM511">
          <a:extLst>
            <a:ext uri="{FF2B5EF4-FFF2-40B4-BE49-F238E27FC236}">
              <a16:creationId xmlns:a16="http://schemas.microsoft.com/office/drawing/2014/main" id="{00000000-0008-0000-0400-0000067C0000}"/>
            </a:ext>
          </a:extLst>
        </xdr:cNvPr>
        <xdr:cNvSpPr>
          <a:spLocks noChangeAspect="1" noChangeArrowheads="1"/>
        </xdr:cNvSpPr>
      </xdr:nvSpPr>
      <xdr:spPr bwMode="auto">
        <a:xfrm>
          <a:off x="11277600" y="1291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91440</xdr:colOff>
      <xdr:row>17</xdr:row>
      <xdr:rowOff>22860</xdr:rowOff>
    </xdr:from>
    <xdr:to>
      <xdr:col>12</xdr:col>
      <xdr:colOff>624840</xdr:colOff>
      <xdr:row>18</xdr:row>
      <xdr:rowOff>7620</xdr:rowOff>
    </xdr:to>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9040" y="12938760"/>
          <a:ext cx="5334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56</xdr:row>
      <xdr:rowOff>0</xdr:rowOff>
    </xdr:from>
    <xdr:to>
      <xdr:col>12</xdr:col>
      <xdr:colOff>152400</xdr:colOff>
      <xdr:row>56</xdr:row>
      <xdr:rowOff>133350</xdr:rowOff>
    </xdr:to>
    <xdr:pic>
      <xdr:nvPicPr>
        <xdr:cNvPr id="2" name="Picture@0N\QPO history/release documentation@" descr="@0N\QPO history/release documentation@">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0058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305</xdr:row>
      <xdr:rowOff>0</xdr:rowOff>
    </xdr:from>
    <xdr:to>
      <xdr:col>12</xdr:col>
      <xdr:colOff>152400</xdr:colOff>
      <xdr:row>305</xdr:row>
      <xdr:rowOff>133350</xdr:rowOff>
    </xdr:to>
    <xdr:pic>
      <xdr:nvPicPr>
        <xdr:cNvPr id="3" name="Picture@0N\QPO history/release documentation@" descr="@0N\QPO history/release documentation@">
          <a:extLst>
            <a:ext uri="{FF2B5EF4-FFF2-40B4-BE49-F238E27FC236}">
              <a16:creationId xmlns:a16="http://schemas.microsoft.com/office/drawing/2014/main" id="{00000000-0008-0000-0500-00000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3616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44</xdr:row>
      <xdr:rowOff>0</xdr:rowOff>
    </xdr:from>
    <xdr:to>
      <xdr:col>12</xdr:col>
      <xdr:colOff>152400</xdr:colOff>
      <xdr:row>44</xdr:row>
      <xdr:rowOff>133350</xdr:rowOff>
    </xdr:to>
    <xdr:pic>
      <xdr:nvPicPr>
        <xdr:cNvPr id="4" name="Picture@0N\QPO history/release documentation@" descr="@0N\QPO history/release documentation@">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972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301</xdr:row>
      <xdr:rowOff>0</xdr:rowOff>
    </xdr:from>
    <xdr:to>
      <xdr:col>12</xdr:col>
      <xdr:colOff>152400</xdr:colOff>
      <xdr:row>301</xdr:row>
      <xdr:rowOff>133350</xdr:rowOff>
    </xdr:to>
    <xdr:pic>
      <xdr:nvPicPr>
        <xdr:cNvPr id="5" name="Picture@0N\QPO history/release documentation@" descr="@0N\QPO history/release documentation@">
          <a:extLst>
            <a:ext uri="{FF2B5EF4-FFF2-40B4-BE49-F238E27FC236}">
              <a16:creationId xmlns:a16="http://schemas.microsoft.com/office/drawing/2014/main" id="{00000000-0008-0000-0500-00000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2892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303</xdr:row>
      <xdr:rowOff>0</xdr:rowOff>
    </xdr:from>
    <xdr:to>
      <xdr:col>12</xdr:col>
      <xdr:colOff>152400</xdr:colOff>
      <xdr:row>303</xdr:row>
      <xdr:rowOff>133350</xdr:rowOff>
    </xdr:to>
    <xdr:pic>
      <xdr:nvPicPr>
        <xdr:cNvPr id="6" name="Picture@0N\QPO history/release documentation@" descr="@0N\QPO history/release documentation@">
          <a:extLst>
            <a:ext uri="{FF2B5EF4-FFF2-40B4-BE49-F238E27FC236}">
              <a16:creationId xmlns:a16="http://schemas.microsoft.com/office/drawing/2014/main" id="{00000000-0008-0000-0500-00000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3254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304</xdr:row>
      <xdr:rowOff>0</xdr:rowOff>
    </xdr:from>
    <xdr:to>
      <xdr:col>12</xdr:col>
      <xdr:colOff>152400</xdr:colOff>
      <xdr:row>304</xdr:row>
      <xdr:rowOff>133350</xdr:rowOff>
    </xdr:to>
    <xdr:pic>
      <xdr:nvPicPr>
        <xdr:cNvPr id="7" name="Picture@0N\QPO history/release documentation@" descr="@0N\QPO history/release documentation@">
          <a:extLst>
            <a:ext uri="{FF2B5EF4-FFF2-40B4-BE49-F238E27FC236}">
              <a16:creationId xmlns:a16="http://schemas.microsoft.com/office/drawing/2014/main" id="{00000000-0008-0000-0500-00000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3435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302</xdr:row>
      <xdr:rowOff>0</xdr:rowOff>
    </xdr:from>
    <xdr:to>
      <xdr:col>12</xdr:col>
      <xdr:colOff>152400</xdr:colOff>
      <xdr:row>302</xdr:row>
      <xdr:rowOff>133350</xdr:rowOff>
    </xdr:to>
    <xdr:pic>
      <xdr:nvPicPr>
        <xdr:cNvPr id="8" name="Picture@0N\QPO history/release documentation@" descr="@0N\QPO history/release documentation@">
          <a:extLst>
            <a:ext uri="{FF2B5EF4-FFF2-40B4-BE49-F238E27FC236}">
              <a16:creationId xmlns:a16="http://schemas.microsoft.com/office/drawing/2014/main" id="{00000000-0008-0000-0500-00000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3073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109</xdr:row>
      <xdr:rowOff>0</xdr:rowOff>
    </xdr:from>
    <xdr:to>
      <xdr:col>12</xdr:col>
      <xdr:colOff>152400</xdr:colOff>
      <xdr:row>109</xdr:row>
      <xdr:rowOff>133350</xdr:rowOff>
    </xdr:to>
    <xdr:pic>
      <xdr:nvPicPr>
        <xdr:cNvPr id="9" name="Picture@0N\QPO history/release documentation@" descr="@0N\QPO history/release documentation@">
          <a:extLst>
            <a:ext uri="{FF2B5EF4-FFF2-40B4-BE49-F238E27FC236}">
              <a16:creationId xmlns:a16="http://schemas.microsoft.com/office/drawing/2014/main" id="{00000000-0008-0000-0500-00000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9221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xdr:row>
      <xdr:rowOff>0</xdr:rowOff>
    </xdr:from>
    <xdr:to>
      <xdr:col>12</xdr:col>
      <xdr:colOff>152400</xdr:colOff>
      <xdr:row>1</xdr:row>
      <xdr:rowOff>133350</xdr:rowOff>
    </xdr:to>
    <xdr:pic>
      <xdr:nvPicPr>
        <xdr:cNvPr id="10" name="Picture@0N\QPO history/release documentation@" descr="@0N\QPO history/release documentation@">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04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79</xdr:row>
      <xdr:rowOff>0</xdr:rowOff>
    </xdr:from>
    <xdr:to>
      <xdr:col>12</xdr:col>
      <xdr:colOff>152400</xdr:colOff>
      <xdr:row>79</xdr:row>
      <xdr:rowOff>133350</xdr:rowOff>
    </xdr:to>
    <xdr:pic>
      <xdr:nvPicPr>
        <xdr:cNvPr id="11" name="Picture@0N\QPO history/release documentation@" descr="@0N\QPO history/release documentation@">
          <a:extLst>
            <a:ext uri="{FF2B5EF4-FFF2-40B4-BE49-F238E27FC236}">
              <a16:creationId xmlns:a16="http://schemas.microsoft.com/office/drawing/2014/main" id="{00000000-0008-0000-0500-00000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4049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299</xdr:row>
      <xdr:rowOff>0</xdr:rowOff>
    </xdr:from>
    <xdr:to>
      <xdr:col>12</xdr:col>
      <xdr:colOff>152400</xdr:colOff>
      <xdr:row>299</xdr:row>
      <xdr:rowOff>133350</xdr:rowOff>
    </xdr:to>
    <xdr:pic>
      <xdr:nvPicPr>
        <xdr:cNvPr id="12" name="Picture@0N\QPO history/release documentation@" descr="@0N\QPO history/release documentation@">
          <a:extLst>
            <a:ext uri="{FF2B5EF4-FFF2-40B4-BE49-F238E27FC236}">
              <a16:creationId xmlns:a16="http://schemas.microsoft.com/office/drawing/2014/main" id="{00000000-0008-0000-0500-00000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2530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287</xdr:row>
      <xdr:rowOff>0</xdr:rowOff>
    </xdr:from>
    <xdr:to>
      <xdr:col>12</xdr:col>
      <xdr:colOff>152400</xdr:colOff>
      <xdr:row>287</xdr:row>
      <xdr:rowOff>133350</xdr:rowOff>
    </xdr:to>
    <xdr:pic>
      <xdr:nvPicPr>
        <xdr:cNvPr id="13" name="Picture@0N\QPO history/release documentation@" descr="@0N\QPO history/release documentation@">
          <a:extLst>
            <a:ext uri="{FF2B5EF4-FFF2-40B4-BE49-F238E27FC236}">
              <a16:creationId xmlns:a16="http://schemas.microsoft.com/office/drawing/2014/main" id="{00000000-0008-0000-0500-00000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0358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45</xdr:row>
      <xdr:rowOff>0</xdr:rowOff>
    </xdr:from>
    <xdr:to>
      <xdr:col>12</xdr:col>
      <xdr:colOff>152400</xdr:colOff>
      <xdr:row>45</xdr:row>
      <xdr:rowOff>133350</xdr:rowOff>
    </xdr:to>
    <xdr:pic>
      <xdr:nvPicPr>
        <xdr:cNvPr id="14" name="Picture@0N\QPO history/release documentation@" descr="@0N\QPO history/release documentation@">
          <a:extLst>
            <a:ext uri="{FF2B5EF4-FFF2-40B4-BE49-F238E27FC236}">
              <a16:creationId xmlns:a16="http://schemas.microsoft.com/office/drawing/2014/main" id="{00000000-0008-0000-0500-00000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8143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110</xdr:row>
      <xdr:rowOff>0</xdr:rowOff>
    </xdr:from>
    <xdr:to>
      <xdr:col>12</xdr:col>
      <xdr:colOff>152400</xdr:colOff>
      <xdr:row>110</xdr:row>
      <xdr:rowOff>133350</xdr:rowOff>
    </xdr:to>
    <xdr:pic>
      <xdr:nvPicPr>
        <xdr:cNvPr id="15" name="Picture@0N\QPO history/release documentation@" descr="@0N\QPO history/release documentation@">
          <a:extLst>
            <a:ext uri="{FF2B5EF4-FFF2-40B4-BE49-F238E27FC236}">
              <a16:creationId xmlns:a16="http://schemas.microsoft.com/office/drawing/2014/main" id="{00000000-0008-0000-0500-00000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9392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194</xdr:row>
      <xdr:rowOff>0</xdr:rowOff>
    </xdr:from>
    <xdr:to>
      <xdr:col>12</xdr:col>
      <xdr:colOff>152400</xdr:colOff>
      <xdr:row>194</xdr:row>
      <xdr:rowOff>133350</xdr:rowOff>
    </xdr:to>
    <xdr:pic>
      <xdr:nvPicPr>
        <xdr:cNvPr id="16" name="Picture@0N\QPO history/release documentation@" descr="@0N\QPO history/release documentation@">
          <a:extLst>
            <a:ext uri="{FF2B5EF4-FFF2-40B4-BE49-F238E27FC236}">
              <a16:creationId xmlns:a16="http://schemas.microsoft.com/office/drawing/2014/main" id="{00000000-0008-0000-0500-00001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3842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179</xdr:row>
      <xdr:rowOff>0</xdr:rowOff>
    </xdr:from>
    <xdr:to>
      <xdr:col>12</xdr:col>
      <xdr:colOff>152400</xdr:colOff>
      <xdr:row>179</xdr:row>
      <xdr:rowOff>133350</xdr:rowOff>
    </xdr:to>
    <xdr:pic>
      <xdr:nvPicPr>
        <xdr:cNvPr id="17" name="Picture@0N\QPO history/release documentation@" descr="@0N\QPO history/release documentation@">
          <a:extLst>
            <a:ext uri="{FF2B5EF4-FFF2-40B4-BE49-F238E27FC236}">
              <a16:creationId xmlns:a16="http://schemas.microsoft.com/office/drawing/2014/main" id="{00000000-0008-0000-0500-00001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1270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184</xdr:row>
      <xdr:rowOff>0</xdr:rowOff>
    </xdr:from>
    <xdr:to>
      <xdr:col>12</xdr:col>
      <xdr:colOff>152400</xdr:colOff>
      <xdr:row>184</xdr:row>
      <xdr:rowOff>133350</xdr:rowOff>
    </xdr:to>
    <xdr:pic>
      <xdr:nvPicPr>
        <xdr:cNvPr id="18" name="Picture@0N\QPO history/release documentation@" descr="@0N\QPO history/release documentation@">
          <a:extLst>
            <a:ext uri="{FF2B5EF4-FFF2-40B4-BE49-F238E27FC236}">
              <a16:creationId xmlns:a16="http://schemas.microsoft.com/office/drawing/2014/main" id="{00000000-0008-0000-0500-00001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127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162</xdr:row>
      <xdr:rowOff>0</xdr:rowOff>
    </xdr:from>
    <xdr:to>
      <xdr:col>12</xdr:col>
      <xdr:colOff>152400</xdr:colOff>
      <xdr:row>162</xdr:row>
      <xdr:rowOff>133350</xdr:rowOff>
    </xdr:to>
    <xdr:pic>
      <xdr:nvPicPr>
        <xdr:cNvPr id="19" name="Picture@0N\QPO history/release documentation@" descr="@0N\QPO history/release documentation@">
          <a:extLst>
            <a:ext uri="{FF2B5EF4-FFF2-40B4-BE49-F238E27FC236}">
              <a16:creationId xmlns:a16="http://schemas.microsoft.com/office/drawing/2014/main" id="{00000000-0008-0000-0500-00001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8336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152</xdr:row>
      <xdr:rowOff>0</xdr:rowOff>
    </xdr:from>
    <xdr:to>
      <xdr:col>12</xdr:col>
      <xdr:colOff>152400</xdr:colOff>
      <xdr:row>152</xdr:row>
      <xdr:rowOff>133350</xdr:rowOff>
    </xdr:to>
    <xdr:pic>
      <xdr:nvPicPr>
        <xdr:cNvPr id="20" name="Picture@0N\QPO history/release documentation@" descr="@0N\QPO history/release documentation@">
          <a:extLst>
            <a:ext uri="{FF2B5EF4-FFF2-40B4-BE49-F238E27FC236}">
              <a16:creationId xmlns:a16="http://schemas.microsoft.com/office/drawing/2014/main" id="{00000000-0008-0000-0500-00001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6622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58</xdr:row>
      <xdr:rowOff>0</xdr:rowOff>
    </xdr:from>
    <xdr:to>
      <xdr:col>12</xdr:col>
      <xdr:colOff>152400</xdr:colOff>
      <xdr:row>58</xdr:row>
      <xdr:rowOff>133350</xdr:rowOff>
    </xdr:to>
    <xdr:pic>
      <xdr:nvPicPr>
        <xdr:cNvPr id="21" name="Picture@0N\QPO history/release documentation@" descr="@0N\QPO history/release documentation@">
          <a:extLst>
            <a:ext uri="{FF2B5EF4-FFF2-40B4-BE49-F238E27FC236}">
              <a16:creationId xmlns:a16="http://schemas.microsoft.com/office/drawing/2014/main" id="{00000000-0008-0000-0500-00001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0420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149</xdr:row>
      <xdr:rowOff>0</xdr:rowOff>
    </xdr:from>
    <xdr:to>
      <xdr:col>12</xdr:col>
      <xdr:colOff>152400</xdr:colOff>
      <xdr:row>149</xdr:row>
      <xdr:rowOff>133350</xdr:rowOff>
    </xdr:to>
    <xdr:pic>
      <xdr:nvPicPr>
        <xdr:cNvPr id="22" name="Picture@0N\QPO history/release documentation@" descr="@0N\QPO history/release documentation@">
          <a:extLst>
            <a:ext uri="{FF2B5EF4-FFF2-40B4-BE49-F238E27FC236}">
              <a16:creationId xmlns:a16="http://schemas.microsoft.com/office/drawing/2014/main" id="{00000000-0008-0000-0500-00001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6108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155</xdr:row>
      <xdr:rowOff>0</xdr:rowOff>
    </xdr:from>
    <xdr:to>
      <xdr:col>12</xdr:col>
      <xdr:colOff>152400</xdr:colOff>
      <xdr:row>155</xdr:row>
      <xdr:rowOff>133350</xdr:rowOff>
    </xdr:to>
    <xdr:pic>
      <xdr:nvPicPr>
        <xdr:cNvPr id="23" name="Picture@0N\QPO history/release documentation@" descr="@0N\QPO history/release documentation@">
          <a:extLst>
            <a:ext uri="{FF2B5EF4-FFF2-40B4-BE49-F238E27FC236}">
              <a16:creationId xmlns:a16="http://schemas.microsoft.com/office/drawing/2014/main" id="{00000000-0008-0000-0500-00001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136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298</xdr:row>
      <xdr:rowOff>0</xdr:rowOff>
    </xdr:from>
    <xdr:to>
      <xdr:col>12</xdr:col>
      <xdr:colOff>152400</xdr:colOff>
      <xdr:row>298</xdr:row>
      <xdr:rowOff>133350</xdr:rowOff>
    </xdr:to>
    <xdr:pic>
      <xdr:nvPicPr>
        <xdr:cNvPr id="24" name="Picture@0N\QPO history/release documentation@" descr="@0N\QPO history/release documentation@">
          <a:extLst>
            <a:ext uri="{FF2B5EF4-FFF2-40B4-BE49-F238E27FC236}">
              <a16:creationId xmlns:a16="http://schemas.microsoft.com/office/drawing/2014/main" id="{00000000-0008-0000-0500-00001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2349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137</xdr:row>
      <xdr:rowOff>0</xdr:rowOff>
    </xdr:from>
    <xdr:to>
      <xdr:col>12</xdr:col>
      <xdr:colOff>152400</xdr:colOff>
      <xdr:row>137</xdr:row>
      <xdr:rowOff>133350</xdr:rowOff>
    </xdr:to>
    <xdr:pic>
      <xdr:nvPicPr>
        <xdr:cNvPr id="25" name="Picture@0N\QPO history/release documentation@" descr="@0N\QPO history/release documentation@">
          <a:extLst>
            <a:ext uri="{FF2B5EF4-FFF2-40B4-BE49-F238E27FC236}">
              <a16:creationId xmlns:a16="http://schemas.microsoft.com/office/drawing/2014/main" id="{00000000-0008-0000-0500-00001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041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143</xdr:row>
      <xdr:rowOff>0</xdr:rowOff>
    </xdr:from>
    <xdr:to>
      <xdr:col>12</xdr:col>
      <xdr:colOff>152400</xdr:colOff>
      <xdr:row>143</xdr:row>
      <xdr:rowOff>133350</xdr:rowOff>
    </xdr:to>
    <xdr:pic>
      <xdr:nvPicPr>
        <xdr:cNvPr id="26" name="Picture@0N\QPO history/release documentation@" descr="@0N\QPO history/release documentation@">
          <a:extLst>
            <a:ext uri="{FF2B5EF4-FFF2-40B4-BE49-F238E27FC236}">
              <a16:creationId xmlns:a16="http://schemas.microsoft.com/office/drawing/2014/main" id="{00000000-0008-0000-0500-00001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5069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80</xdr:row>
      <xdr:rowOff>0</xdr:rowOff>
    </xdr:from>
    <xdr:to>
      <xdr:col>12</xdr:col>
      <xdr:colOff>152400</xdr:colOff>
      <xdr:row>80</xdr:row>
      <xdr:rowOff>133350</xdr:rowOff>
    </xdr:to>
    <xdr:pic>
      <xdr:nvPicPr>
        <xdr:cNvPr id="27" name="Picture@0N\QPO history/release documentation@" descr="@0N\QPO history/release documentation@">
          <a:extLst>
            <a:ext uri="{FF2B5EF4-FFF2-40B4-BE49-F238E27FC236}">
              <a16:creationId xmlns:a16="http://schemas.microsoft.com/office/drawing/2014/main" id="{00000000-0008-0000-0500-00001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4220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294</xdr:row>
      <xdr:rowOff>0</xdr:rowOff>
    </xdr:from>
    <xdr:to>
      <xdr:col>12</xdr:col>
      <xdr:colOff>152400</xdr:colOff>
      <xdr:row>294</xdr:row>
      <xdr:rowOff>133350</xdr:rowOff>
    </xdr:to>
    <xdr:pic>
      <xdr:nvPicPr>
        <xdr:cNvPr id="28" name="Picture@0N\QPO history/release documentation@" descr="@0N\QPO history/release documentation@">
          <a:extLst>
            <a:ext uri="{FF2B5EF4-FFF2-40B4-BE49-F238E27FC236}">
              <a16:creationId xmlns:a16="http://schemas.microsoft.com/office/drawing/2014/main" id="{00000000-0008-0000-0500-00001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625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199</xdr:row>
      <xdr:rowOff>0</xdr:rowOff>
    </xdr:from>
    <xdr:to>
      <xdr:col>12</xdr:col>
      <xdr:colOff>152400</xdr:colOff>
      <xdr:row>199</xdr:row>
      <xdr:rowOff>133350</xdr:rowOff>
    </xdr:to>
    <xdr:pic>
      <xdr:nvPicPr>
        <xdr:cNvPr id="29" name="Picture@0N\QPO history/release documentation@" descr="@0N\QPO history/release documentation@">
          <a:extLst>
            <a:ext uri="{FF2B5EF4-FFF2-40B4-BE49-F238E27FC236}">
              <a16:creationId xmlns:a16="http://schemas.microsoft.com/office/drawing/2014/main" id="{00000000-0008-0000-0500-00001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4699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295</xdr:row>
      <xdr:rowOff>0</xdr:rowOff>
    </xdr:from>
    <xdr:to>
      <xdr:col>12</xdr:col>
      <xdr:colOff>152400</xdr:colOff>
      <xdr:row>295</xdr:row>
      <xdr:rowOff>133350</xdr:rowOff>
    </xdr:to>
    <xdr:pic>
      <xdr:nvPicPr>
        <xdr:cNvPr id="30" name="Picture@0N\QPO history/release documentation@" descr="@0N\QPO history/release documentation@">
          <a:extLst>
            <a:ext uri="{FF2B5EF4-FFF2-40B4-BE49-F238E27FC236}">
              <a16:creationId xmlns:a16="http://schemas.microsoft.com/office/drawing/2014/main" id="{00000000-0008-0000-0500-00001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806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42</xdr:row>
      <xdr:rowOff>0</xdr:rowOff>
    </xdr:from>
    <xdr:to>
      <xdr:col>12</xdr:col>
      <xdr:colOff>152400</xdr:colOff>
      <xdr:row>42</xdr:row>
      <xdr:rowOff>133350</xdr:rowOff>
    </xdr:to>
    <xdr:pic>
      <xdr:nvPicPr>
        <xdr:cNvPr id="31" name="Picture@0N\QPO history/release documentation@" descr="@0N\QPO history/release documentation@">
          <a:extLst>
            <a:ext uri="{FF2B5EF4-FFF2-40B4-BE49-F238E27FC236}">
              <a16:creationId xmlns:a16="http://schemas.microsoft.com/office/drawing/2014/main" id="{00000000-0008-0000-0500-00001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629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208</xdr:row>
      <xdr:rowOff>0</xdr:rowOff>
    </xdr:from>
    <xdr:to>
      <xdr:col>12</xdr:col>
      <xdr:colOff>152400</xdr:colOff>
      <xdr:row>208</xdr:row>
      <xdr:rowOff>133350</xdr:rowOff>
    </xdr:to>
    <xdr:pic>
      <xdr:nvPicPr>
        <xdr:cNvPr id="32" name="Picture@0N\QPO history/release documentation@" descr="@0N\QPO history/release documentation@">
          <a:extLst>
            <a:ext uri="{FF2B5EF4-FFF2-40B4-BE49-F238E27FC236}">
              <a16:creationId xmlns:a16="http://schemas.microsoft.com/office/drawing/2014/main" id="{00000000-0008-0000-0500-00002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6242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156</xdr:row>
      <xdr:rowOff>0</xdr:rowOff>
    </xdr:from>
    <xdr:to>
      <xdr:col>12</xdr:col>
      <xdr:colOff>152400</xdr:colOff>
      <xdr:row>156</xdr:row>
      <xdr:rowOff>133350</xdr:rowOff>
    </xdr:to>
    <xdr:pic>
      <xdr:nvPicPr>
        <xdr:cNvPr id="33" name="Picture@0N\QPO history/release documentation@" descr="@0N\QPO history/release documentation@">
          <a:extLst>
            <a:ext uri="{FF2B5EF4-FFF2-40B4-BE49-F238E27FC236}">
              <a16:creationId xmlns:a16="http://schemas.microsoft.com/office/drawing/2014/main" id="{00000000-0008-0000-0500-00002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308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103</xdr:row>
      <xdr:rowOff>0</xdr:rowOff>
    </xdr:from>
    <xdr:to>
      <xdr:col>12</xdr:col>
      <xdr:colOff>152400</xdr:colOff>
      <xdr:row>103</xdr:row>
      <xdr:rowOff>133350</xdr:rowOff>
    </xdr:to>
    <xdr:pic>
      <xdr:nvPicPr>
        <xdr:cNvPr id="34" name="Picture@0N\QPO history/release documentation@" descr="@0N\QPO history/release documentation@">
          <a:extLst>
            <a:ext uri="{FF2B5EF4-FFF2-40B4-BE49-F238E27FC236}">
              <a16:creationId xmlns:a16="http://schemas.microsoft.com/office/drawing/2014/main" id="{00000000-0008-0000-0500-00002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192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76</xdr:row>
      <xdr:rowOff>0</xdr:rowOff>
    </xdr:from>
    <xdr:to>
      <xdr:col>12</xdr:col>
      <xdr:colOff>152400</xdr:colOff>
      <xdr:row>76</xdr:row>
      <xdr:rowOff>133350</xdr:rowOff>
    </xdr:to>
    <xdr:pic>
      <xdr:nvPicPr>
        <xdr:cNvPr id="35" name="Picture@0N\QPO history/release documentation@" descr="@0N\QPO history/release documentation@">
          <a:extLst>
            <a:ext uri="{FF2B5EF4-FFF2-40B4-BE49-F238E27FC236}">
              <a16:creationId xmlns:a16="http://schemas.microsoft.com/office/drawing/2014/main" id="{00000000-0008-0000-0500-00002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535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123</xdr:row>
      <xdr:rowOff>0</xdr:rowOff>
    </xdr:from>
    <xdr:to>
      <xdr:col>12</xdr:col>
      <xdr:colOff>152400</xdr:colOff>
      <xdr:row>123</xdr:row>
      <xdr:rowOff>133350</xdr:rowOff>
    </xdr:to>
    <xdr:pic>
      <xdr:nvPicPr>
        <xdr:cNvPr id="36" name="Picture@0N\QPO history/release documentation@" descr="@0N\QPO history/release documentation@">
          <a:extLst>
            <a:ext uri="{FF2B5EF4-FFF2-40B4-BE49-F238E27FC236}">
              <a16:creationId xmlns:a16="http://schemas.microsoft.com/office/drawing/2014/main" id="{00000000-0008-0000-0500-00002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640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232</xdr:row>
      <xdr:rowOff>0</xdr:rowOff>
    </xdr:from>
    <xdr:to>
      <xdr:col>12</xdr:col>
      <xdr:colOff>152400</xdr:colOff>
      <xdr:row>232</xdr:row>
      <xdr:rowOff>133350</xdr:rowOff>
    </xdr:to>
    <xdr:pic>
      <xdr:nvPicPr>
        <xdr:cNvPr id="37" name="Picture@0N\QPO history/release documentation@" descr="@0N\QPO history/release documentation@">
          <a:extLst>
            <a:ext uri="{FF2B5EF4-FFF2-40B4-BE49-F238E27FC236}">
              <a16:creationId xmlns:a16="http://schemas.microsoft.com/office/drawing/2014/main" id="{00000000-0008-0000-0500-00002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0405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266</xdr:row>
      <xdr:rowOff>0</xdr:rowOff>
    </xdr:from>
    <xdr:to>
      <xdr:col>12</xdr:col>
      <xdr:colOff>152400</xdr:colOff>
      <xdr:row>266</xdr:row>
      <xdr:rowOff>133350</xdr:rowOff>
    </xdr:to>
    <xdr:pic>
      <xdr:nvPicPr>
        <xdr:cNvPr id="38" name="Picture@0N\QPO history/release documentation@" descr="@0N\QPO history/release documentation@">
          <a:extLst>
            <a:ext uri="{FF2B5EF4-FFF2-40B4-BE49-F238E27FC236}">
              <a16:creationId xmlns:a16="http://schemas.microsoft.com/office/drawing/2014/main" id="{00000000-0008-0000-0500-00002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558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200</xdr:row>
      <xdr:rowOff>0</xdr:rowOff>
    </xdr:from>
    <xdr:to>
      <xdr:col>12</xdr:col>
      <xdr:colOff>152400</xdr:colOff>
      <xdr:row>200</xdr:row>
      <xdr:rowOff>133350</xdr:rowOff>
    </xdr:to>
    <xdr:pic>
      <xdr:nvPicPr>
        <xdr:cNvPr id="39" name="Picture@0N\QPO history/release documentation@" descr="@0N\QPO history/release documentation@">
          <a:extLst>
            <a:ext uri="{FF2B5EF4-FFF2-40B4-BE49-F238E27FC236}">
              <a16:creationId xmlns:a16="http://schemas.microsoft.com/office/drawing/2014/main" id="{00000000-0008-0000-0500-00002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4871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224</xdr:row>
      <xdr:rowOff>0</xdr:rowOff>
    </xdr:from>
    <xdr:to>
      <xdr:col>12</xdr:col>
      <xdr:colOff>152400</xdr:colOff>
      <xdr:row>224</xdr:row>
      <xdr:rowOff>133350</xdr:rowOff>
    </xdr:to>
    <xdr:pic>
      <xdr:nvPicPr>
        <xdr:cNvPr id="40" name="Picture@0N\QPO history/release documentation@" descr="@0N\QPO history/release documentation@">
          <a:extLst>
            <a:ext uri="{FF2B5EF4-FFF2-40B4-BE49-F238E27FC236}">
              <a16:creationId xmlns:a16="http://schemas.microsoft.com/office/drawing/2014/main" id="{00000000-0008-0000-0500-00002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8985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264</xdr:row>
      <xdr:rowOff>0</xdr:rowOff>
    </xdr:from>
    <xdr:to>
      <xdr:col>12</xdr:col>
      <xdr:colOff>152400</xdr:colOff>
      <xdr:row>264</xdr:row>
      <xdr:rowOff>133350</xdr:rowOff>
    </xdr:to>
    <xdr:pic>
      <xdr:nvPicPr>
        <xdr:cNvPr id="41" name="Picture@0N\QPO history/release documentation@" descr="@0N\QPO history/release documentation@">
          <a:extLst>
            <a:ext uri="{FF2B5EF4-FFF2-40B4-BE49-F238E27FC236}">
              <a16:creationId xmlns:a16="http://schemas.microsoft.com/office/drawing/2014/main" id="{00000000-0008-0000-0500-00002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196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292</xdr:row>
      <xdr:rowOff>0</xdr:rowOff>
    </xdr:from>
    <xdr:to>
      <xdr:col>12</xdr:col>
      <xdr:colOff>152400</xdr:colOff>
      <xdr:row>292</xdr:row>
      <xdr:rowOff>133350</xdr:rowOff>
    </xdr:to>
    <xdr:pic>
      <xdr:nvPicPr>
        <xdr:cNvPr id="42" name="Picture@0N\QPO history/release documentation@" descr="@0N\QPO history/release documentation@">
          <a:extLst>
            <a:ext uri="{FF2B5EF4-FFF2-40B4-BE49-F238E27FC236}">
              <a16:creationId xmlns:a16="http://schemas.microsoft.com/office/drawing/2014/main" id="{00000000-0008-0000-0500-00002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263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81</xdr:row>
      <xdr:rowOff>0</xdr:rowOff>
    </xdr:from>
    <xdr:to>
      <xdr:col>12</xdr:col>
      <xdr:colOff>152400</xdr:colOff>
      <xdr:row>81</xdr:row>
      <xdr:rowOff>133350</xdr:rowOff>
    </xdr:to>
    <xdr:pic>
      <xdr:nvPicPr>
        <xdr:cNvPr id="43" name="Picture@0N\QPO history/release documentation@" descr="@0N\QPO history/release documentation@">
          <a:extLst>
            <a:ext uri="{FF2B5EF4-FFF2-40B4-BE49-F238E27FC236}">
              <a16:creationId xmlns:a16="http://schemas.microsoft.com/office/drawing/2014/main" id="{00000000-0008-0000-0500-00002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4392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236</xdr:row>
      <xdr:rowOff>0</xdr:rowOff>
    </xdr:from>
    <xdr:to>
      <xdr:col>12</xdr:col>
      <xdr:colOff>152400</xdr:colOff>
      <xdr:row>236</xdr:row>
      <xdr:rowOff>133350</xdr:rowOff>
    </xdr:to>
    <xdr:pic>
      <xdr:nvPicPr>
        <xdr:cNvPr id="44" name="Picture@0N\QPO history/release documentation@" descr="@0N\QPO history/release documentation@">
          <a:extLst>
            <a:ext uri="{FF2B5EF4-FFF2-40B4-BE49-F238E27FC236}">
              <a16:creationId xmlns:a16="http://schemas.microsoft.com/office/drawing/2014/main" id="{00000000-0008-0000-0500-00002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128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213</xdr:row>
      <xdr:rowOff>0</xdr:rowOff>
    </xdr:from>
    <xdr:to>
      <xdr:col>12</xdr:col>
      <xdr:colOff>152400</xdr:colOff>
      <xdr:row>213</xdr:row>
      <xdr:rowOff>133350</xdr:rowOff>
    </xdr:to>
    <xdr:pic>
      <xdr:nvPicPr>
        <xdr:cNvPr id="45" name="Picture@0N\QPO history/release documentation@" descr="@0N\QPO history/release documentation@">
          <a:extLst>
            <a:ext uri="{FF2B5EF4-FFF2-40B4-BE49-F238E27FC236}">
              <a16:creationId xmlns:a16="http://schemas.microsoft.com/office/drawing/2014/main" id="{00000000-0008-0000-0500-00002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099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296</xdr:row>
      <xdr:rowOff>0</xdr:rowOff>
    </xdr:from>
    <xdr:to>
      <xdr:col>12</xdr:col>
      <xdr:colOff>152400</xdr:colOff>
      <xdr:row>296</xdr:row>
      <xdr:rowOff>133350</xdr:rowOff>
    </xdr:to>
    <xdr:pic>
      <xdr:nvPicPr>
        <xdr:cNvPr id="46" name="Picture@0N\QPO history/release documentation@" descr="@0N\QPO history/release documentation@">
          <a:extLst>
            <a:ext uri="{FF2B5EF4-FFF2-40B4-BE49-F238E27FC236}">
              <a16:creationId xmlns:a16="http://schemas.microsoft.com/office/drawing/2014/main" id="{00000000-0008-0000-0500-00002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987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176</xdr:row>
      <xdr:rowOff>0</xdr:rowOff>
    </xdr:from>
    <xdr:to>
      <xdr:col>12</xdr:col>
      <xdr:colOff>152400</xdr:colOff>
      <xdr:row>176</xdr:row>
      <xdr:rowOff>133350</xdr:rowOff>
    </xdr:to>
    <xdr:pic>
      <xdr:nvPicPr>
        <xdr:cNvPr id="47" name="Picture@0N\QPO history/release documentation@" descr="@0N\QPO history/release documentation@">
          <a:extLst>
            <a:ext uri="{FF2B5EF4-FFF2-40B4-BE49-F238E27FC236}">
              <a16:creationId xmlns:a16="http://schemas.microsoft.com/office/drawing/2014/main" id="{00000000-0008-0000-0500-00002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0737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144</xdr:row>
      <xdr:rowOff>0</xdr:rowOff>
    </xdr:from>
    <xdr:to>
      <xdr:col>12</xdr:col>
      <xdr:colOff>152400</xdr:colOff>
      <xdr:row>144</xdr:row>
      <xdr:rowOff>133350</xdr:rowOff>
    </xdr:to>
    <xdr:pic>
      <xdr:nvPicPr>
        <xdr:cNvPr id="48" name="Picture@0N\QPO history/release documentation@" descr="@0N\QPO history/release documentation@">
          <a:extLst>
            <a:ext uri="{FF2B5EF4-FFF2-40B4-BE49-F238E27FC236}">
              <a16:creationId xmlns:a16="http://schemas.microsoft.com/office/drawing/2014/main" id="{00000000-0008-0000-0500-00003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5241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291</xdr:row>
      <xdr:rowOff>0</xdr:rowOff>
    </xdr:from>
    <xdr:to>
      <xdr:col>12</xdr:col>
      <xdr:colOff>152400</xdr:colOff>
      <xdr:row>291</xdr:row>
      <xdr:rowOff>133350</xdr:rowOff>
    </xdr:to>
    <xdr:pic>
      <xdr:nvPicPr>
        <xdr:cNvPr id="49" name="Picture@0N\QPO history/release documentation@" descr="@0N\QPO history/release documentation@">
          <a:extLst>
            <a:ext uri="{FF2B5EF4-FFF2-40B4-BE49-F238E27FC236}">
              <a16:creationId xmlns:a16="http://schemas.microsoft.com/office/drawing/2014/main" id="{00000000-0008-0000-0500-00003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082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138</xdr:row>
      <xdr:rowOff>0</xdr:rowOff>
    </xdr:from>
    <xdr:to>
      <xdr:col>12</xdr:col>
      <xdr:colOff>152400</xdr:colOff>
      <xdr:row>138</xdr:row>
      <xdr:rowOff>133350</xdr:rowOff>
    </xdr:to>
    <xdr:pic>
      <xdr:nvPicPr>
        <xdr:cNvPr id="50" name="Picture@0N\QPO history/release documentation@" descr="@0N\QPO history/release documentation@">
          <a:extLst>
            <a:ext uri="{FF2B5EF4-FFF2-40B4-BE49-F238E27FC236}">
              <a16:creationId xmlns:a16="http://schemas.microsoft.com/office/drawing/2014/main" id="{00000000-0008-0000-0500-00003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212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146</xdr:row>
      <xdr:rowOff>0</xdr:rowOff>
    </xdr:from>
    <xdr:to>
      <xdr:col>12</xdr:col>
      <xdr:colOff>152400</xdr:colOff>
      <xdr:row>146</xdr:row>
      <xdr:rowOff>133350</xdr:rowOff>
    </xdr:to>
    <xdr:pic>
      <xdr:nvPicPr>
        <xdr:cNvPr id="51" name="Picture@0N\QPO history/release documentation@" descr="@0N\QPO history/release documentation@">
          <a:extLst>
            <a:ext uri="{FF2B5EF4-FFF2-40B4-BE49-F238E27FC236}">
              <a16:creationId xmlns:a16="http://schemas.microsoft.com/office/drawing/2014/main" id="{00000000-0008-0000-0500-00003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5584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265</xdr:row>
      <xdr:rowOff>0</xdr:rowOff>
    </xdr:from>
    <xdr:to>
      <xdr:col>12</xdr:col>
      <xdr:colOff>152400</xdr:colOff>
      <xdr:row>265</xdr:row>
      <xdr:rowOff>133350</xdr:rowOff>
    </xdr:to>
    <xdr:pic>
      <xdr:nvPicPr>
        <xdr:cNvPr id="52" name="Picture@0N\QPO history/release documentation@" descr="@0N\QPO history/release documentation@">
          <a:extLst>
            <a:ext uri="{FF2B5EF4-FFF2-40B4-BE49-F238E27FC236}">
              <a16:creationId xmlns:a16="http://schemas.microsoft.com/office/drawing/2014/main" id="{00000000-0008-0000-0500-00003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377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262</xdr:row>
      <xdr:rowOff>0</xdr:rowOff>
    </xdr:from>
    <xdr:to>
      <xdr:col>12</xdr:col>
      <xdr:colOff>152400</xdr:colOff>
      <xdr:row>262</xdr:row>
      <xdr:rowOff>133350</xdr:rowOff>
    </xdr:to>
    <xdr:pic>
      <xdr:nvPicPr>
        <xdr:cNvPr id="53" name="Picture@0N\QPO history/release documentation@" descr="@0N\QPO history/release documentation@">
          <a:extLst>
            <a:ext uri="{FF2B5EF4-FFF2-40B4-BE49-F238E27FC236}">
              <a16:creationId xmlns:a16="http://schemas.microsoft.com/office/drawing/2014/main" id="{00000000-0008-0000-0500-00003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834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xdr:row>
      <xdr:rowOff>0</xdr:rowOff>
    </xdr:from>
    <xdr:to>
      <xdr:col>12</xdr:col>
      <xdr:colOff>152400</xdr:colOff>
      <xdr:row>8</xdr:row>
      <xdr:rowOff>133350</xdr:rowOff>
    </xdr:to>
    <xdr:pic>
      <xdr:nvPicPr>
        <xdr:cNvPr id="54" name="Picture@0N\QPO history/release documentation@" descr="@0N\QPO history/release documentation@">
          <a:extLst>
            <a:ext uri="{FF2B5EF4-FFF2-40B4-BE49-F238E27FC236}">
              <a16:creationId xmlns:a16="http://schemas.microsoft.com/office/drawing/2014/main" id="{00000000-0008-0000-0500-00003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724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xdr:row>
      <xdr:rowOff>0</xdr:rowOff>
    </xdr:from>
    <xdr:to>
      <xdr:col>12</xdr:col>
      <xdr:colOff>152400</xdr:colOff>
      <xdr:row>16</xdr:row>
      <xdr:rowOff>133350</xdr:rowOff>
    </xdr:to>
    <xdr:pic>
      <xdr:nvPicPr>
        <xdr:cNvPr id="55" name="Picture@0N\QPO history/release documentation@" descr="@0N\QPO history/release documentation@">
          <a:extLst>
            <a:ext uri="{FF2B5EF4-FFF2-40B4-BE49-F238E27FC236}">
              <a16:creationId xmlns:a16="http://schemas.microsoft.com/office/drawing/2014/main" id="{00000000-0008-0000-0500-00003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124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290</xdr:row>
      <xdr:rowOff>0</xdr:rowOff>
    </xdr:from>
    <xdr:to>
      <xdr:col>12</xdr:col>
      <xdr:colOff>152400</xdr:colOff>
      <xdr:row>290</xdr:row>
      <xdr:rowOff>133350</xdr:rowOff>
    </xdr:to>
    <xdr:pic>
      <xdr:nvPicPr>
        <xdr:cNvPr id="56" name="Picture@0N\QPO history/release documentation@" descr="@0N\QPO history/release documentation@">
          <a:extLst>
            <a:ext uri="{FF2B5EF4-FFF2-40B4-BE49-F238E27FC236}">
              <a16:creationId xmlns:a16="http://schemas.microsoft.com/office/drawing/2014/main" id="{00000000-0008-0000-0500-00003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0901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267</xdr:row>
      <xdr:rowOff>0</xdr:rowOff>
    </xdr:from>
    <xdr:to>
      <xdr:col>12</xdr:col>
      <xdr:colOff>152400</xdr:colOff>
      <xdr:row>267</xdr:row>
      <xdr:rowOff>133350</xdr:rowOff>
    </xdr:to>
    <xdr:pic>
      <xdr:nvPicPr>
        <xdr:cNvPr id="57" name="Picture@0N\QPO history/release documentation@" descr="@0N\QPO history/release documentation@">
          <a:extLst>
            <a:ext uri="{FF2B5EF4-FFF2-40B4-BE49-F238E27FC236}">
              <a16:creationId xmlns:a16="http://schemas.microsoft.com/office/drawing/2014/main" id="{00000000-0008-0000-0500-00003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739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269</xdr:row>
      <xdr:rowOff>0</xdr:rowOff>
    </xdr:from>
    <xdr:to>
      <xdr:col>12</xdr:col>
      <xdr:colOff>152400</xdr:colOff>
      <xdr:row>269</xdr:row>
      <xdr:rowOff>133350</xdr:rowOff>
    </xdr:to>
    <xdr:pic>
      <xdr:nvPicPr>
        <xdr:cNvPr id="58" name="Picture@0N\QPO history/release documentation@" descr="@0N\QPO history/release documentation@">
          <a:extLst>
            <a:ext uri="{FF2B5EF4-FFF2-40B4-BE49-F238E27FC236}">
              <a16:creationId xmlns:a16="http://schemas.microsoft.com/office/drawing/2014/main" id="{00000000-0008-0000-0500-00003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7101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289</xdr:row>
      <xdr:rowOff>0</xdr:rowOff>
    </xdr:from>
    <xdr:to>
      <xdr:col>12</xdr:col>
      <xdr:colOff>152400</xdr:colOff>
      <xdr:row>289</xdr:row>
      <xdr:rowOff>133350</xdr:rowOff>
    </xdr:to>
    <xdr:pic>
      <xdr:nvPicPr>
        <xdr:cNvPr id="59" name="Picture@0N\QPO history/release documentation@" descr="@0N\QPO history/release documentation@">
          <a:extLst>
            <a:ext uri="{FF2B5EF4-FFF2-40B4-BE49-F238E27FC236}">
              <a16:creationId xmlns:a16="http://schemas.microsoft.com/office/drawing/2014/main" id="{00000000-0008-0000-0500-00003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0720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139</xdr:row>
      <xdr:rowOff>0</xdr:rowOff>
    </xdr:from>
    <xdr:to>
      <xdr:col>12</xdr:col>
      <xdr:colOff>152400</xdr:colOff>
      <xdr:row>139</xdr:row>
      <xdr:rowOff>133350</xdr:rowOff>
    </xdr:to>
    <xdr:pic>
      <xdr:nvPicPr>
        <xdr:cNvPr id="60" name="Picture@0N\QPO history/release documentation@" descr="@0N\QPO history/release documentation@">
          <a:extLst>
            <a:ext uri="{FF2B5EF4-FFF2-40B4-BE49-F238E27FC236}">
              <a16:creationId xmlns:a16="http://schemas.microsoft.com/office/drawing/2014/main" id="{00000000-0008-0000-0500-00003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384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135</xdr:row>
      <xdr:rowOff>0</xdr:rowOff>
    </xdr:from>
    <xdr:to>
      <xdr:col>12</xdr:col>
      <xdr:colOff>152400</xdr:colOff>
      <xdr:row>135</xdr:row>
      <xdr:rowOff>133350</xdr:rowOff>
    </xdr:to>
    <xdr:pic>
      <xdr:nvPicPr>
        <xdr:cNvPr id="61" name="Picture@0N\QPO history/release documentation@" descr="@0N\QPO history/release documentation@">
          <a:extLst>
            <a:ext uri="{FF2B5EF4-FFF2-40B4-BE49-F238E27FC236}">
              <a16:creationId xmlns:a16="http://schemas.microsoft.com/office/drawing/2014/main" id="{00000000-0008-0000-0500-00003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3698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114</xdr:row>
      <xdr:rowOff>0</xdr:rowOff>
    </xdr:from>
    <xdr:to>
      <xdr:col>12</xdr:col>
      <xdr:colOff>152400</xdr:colOff>
      <xdr:row>114</xdr:row>
      <xdr:rowOff>133350</xdr:rowOff>
    </xdr:to>
    <xdr:pic>
      <xdr:nvPicPr>
        <xdr:cNvPr id="62" name="Picture@0N\QPO history/release documentation@" descr="@0N\QPO history/release documentation@">
          <a:extLst>
            <a:ext uri="{FF2B5EF4-FFF2-40B4-BE49-F238E27FC236}">
              <a16:creationId xmlns:a16="http://schemas.microsoft.com/office/drawing/2014/main" id="{00000000-0008-0000-0500-00003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0088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117</xdr:row>
      <xdr:rowOff>0</xdr:rowOff>
    </xdr:from>
    <xdr:to>
      <xdr:col>12</xdr:col>
      <xdr:colOff>152400</xdr:colOff>
      <xdr:row>117</xdr:row>
      <xdr:rowOff>133350</xdr:rowOff>
    </xdr:to>
    <xdr:pic>
      <xdr:nvPicPr>
        <xdr:cNvPr id="63" name="Picture@0N\QPO history/release documentation@" descr="@0N\QPO history/release documentation@">
          <a:extLst>
            <a:ext uri="{FF2B5EF4-FFF2-40B4-BE49-F238E27FC236}">
              <a16:creationId xmlns:a16="http://schemas.microsoft.com/office/drawing/2014/main" id="{00000000-0008-0000-0500-00003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0602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119</xdr:row>
      <xdr:rowOff>0</xdr:rowOff>
    </xdr:from>
    <xdr:to>
      <xdr:col>12</xdr:col>
      <xdr:colOff>152400</xdr:colOff>
      <xdr:row>119</xdr:row>
      <xdr:rowOff>133350</xdr:rowOff>
    </xdr:to>
    <xdr:pic>
      <xdr:nvPicPr>
        <xdr:cNvPr id="64" name="Picture@0N\QPO history/release documentation@" descr="@0N\QPO history/release documentation@">
          <a:extLst>
            <a:ext uri="{FF2B5EF4-FFF2-40B4-BE49-F238E27FC236}">
              <a16:creationId xmlns:a16="http://schemas.microsoft.com/office/drawing/2014/main" id="{00000000-0008-0000-0500-00004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0945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121</xdr:row>
      <xdr:rowOff>0</xdr:rowOff>
    </xdr:from>
    <xdr:to>
      <xdr:col>12</xdr:col>
      <xdr:colOff>152400</xdr:colOff>
      <xdr:row>121</xdr:row>
      <xdr:rowOff>133350</xdr:rowOff>
    </xdr:to>
    <xdr:pic>
      <xdr:nvPicPr>
        <xdr:cNvPr id="65" name="Picture@0N\QPO history/release documentation@" descr="@0N\QPO history/release documentation@">
          <a:extLst>
            <a:ext uri="{FF2B5EF4-FFF2-40B4-BE49-F238E27FC236}">
              <a16:creationId xmlns:a16="http://schemas.microsoft.com/office/drawing/2014/main" id="{00000000-0008-0000-0500-00004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288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283</xdr:row>
      <xdr:rowOff>0</xdr:rowOff>
    </xdr:from>
    <xdr:to>
      <xdr:col>12</xdr:col>
      <xdr:colOff>152400</xdr:colOff>
      <xdr:row>283</xdr:row>
      <xdr:rowOff>133350</xdr:rowOff>
    </xdr:to>
    <xdr:pic>
      <xdr:nvPicPr>
        <xdr:cNvPr id="66" name="Picture@0N\QPO history/release documentation@" descr="@0N\QPO history/release documentation@">
          <a:extLst>
            <a:ext uri="{FF2B5EF4-FFF2-40B4-BE49-F238E27FC236}">
              <a16:creationId xmlns:a16="http://schemas.microsoft.com/office/drawing/2014/main" id="{00000000-0008-0000-0500-00004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634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65</xdr:row>
      <xdr:rowOff>0</xdr:rowOff>
    </xdr:from>
    <xdr:to>
      <xdr:col>12</xdr:col>
      <xdr:colOff>152400</xdr:colOff>
      <xdr:row>65</xdr:row>
      <xdr:rowOff>133350</xdr:rowOff>
    </xdr:to>
    <xdr:pic>
      <xdr:nvPicPr>
        <xdr:cNvPr id="67" name="Picture@0N\QPO history/release documentation@" descr="@0N\QPO history/release documentation@">
          <a:extLst>
            <a:ext uri="{FF2B5EF4-FFF2-40B4-BE49-F238E27FC236}">
              <a16:creationId xmlns:a16="http://schemas.microsoft.com/office/drawing/2014/main" id="{00000000-0008-0000-0500-00004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1639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277</xdr:row>
      <xdr:rowOff>0</xdr:rowOff>
    </xdr:from>
    <xdr:to>
      <xdr:col>12</xdr:col>
      <xdr:colOff>152400</xdr:colOff>
      <xdr:row>277</xdr:row>
      <xdr:rowOff>133350</xdr:rowOff>
    </xdr:to>
    <xdr:pic>
      <xdr:nvPicPr>
        <xdr:cNvPr id="68" name="Picture@0N\QPO history/release documentation@" descr="@0N\QPO history/release documentation@">
          <a:extLst>
            <a:ext uri="{FF2B5EF4-FFF2-40B4-BE49-F238E27FC236}">
              <a16:creationId xmlns:a16="http://schemas.microsoft.com/office/drawing/2014/main" id="{00000000-0008-0000-0500-00004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548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157</xdr:row>
      <xdr:rowOff>0</xdr:rowOff>
    </xdr:from>
    <xdr:to>
      <xdr:col>12</xdr:col>
      <xdr:colOff>152400</xdr:colOff>
      <xdr:row>157</xdr:row>
      <xdr:rowOff>133350</xdr:rowOff>
    </xdr:to>
    <xdr:pic>
      <xdr:nvPicPr>
        <xdr:cNvPr id="69" name="Picture@0N\QPO history/release documentation@" descr="@0N\QPO history/release documentation@">
          <a:extLst>
            <a:ext uri="{FF2B5EF4-FFF2-40B4-BE49-F238E27FC236}">
              <a16:creationId xmlns:a16="http://schemas.microsoft.com/office/drawing/2014/main" id="{00000000-0008-0000-0500-00004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479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69</xdr:row>
      <xdr:rowOff>0</xdr:rowOff>
    </xdr:from>
    <xdr:to>
      <xdr:col>12</xdr:col>
      <xdr:colOff>152400</xdr:colOff>
      <xdr:row>69</xdr:row>
      <xdr:rowOff>133350</xdr:rowOff>
    </xdr:to>
    <xdr:pic>
      <xdr:nvPicPr>
        <xdr:cNvPr id="70" name="Picture@0N\QPO history/release documentation@" descr="@0N\QPO history/release documentation@">
          <a:extLst>
            <a:ext uri="{FF2B5EF4-FFF2-40B4-BE49-F238E27FC236}">
              <a16:creationId xmlns:a16="http://schemas.microsoft.com/office/drawing/2014/main" id="{00000000-0008-0000-0500-00004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2334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xdr:row>
      <xdr:rowOff>0</xdr:rowOff>
    </xdr:from>
    <xdr:to>
      <xdr:col>12</xdr:col>
      <xdr:colOff>152400</xdr:colOff>
      <xdr:row>10</xdr:row>
      <xdr:rowOff>133350</xdr:rowOff>
    </xdr:to>
    <xdr:pic>
      <xdr:nvPicPr>
        <xdr:cNvPr id="71" name="Picture@0N\QPO history/release documentation@" descr="@0N\QPO history/release documentation@">
          <a:extLst>
            <a:ext uri="{FF2B5EF4-FFF2-40B4-BE49-F238E27FC236}">
              <a16:creationId xmlns:a16="http://schemas.microsoft.com/office/drawing/2014/main" id="{00000000-0008-0000-0500-00004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076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233</xdr:row>
      <xdr:rowOff>0</xdr:rowOff>
    </xdr:from>
    <xdr:to>
      <xdr:col>12</xdr:col>
      <xdr:colOff>152400</xdr:colOff>
      <xdr:row>233</xdr:row>
      <xdr:rowOff>133350</xdr:rowOff>
    </xdr:to>
    <xdr:pic>
      <xdr:nvPicPr>
        <xdr:cNvPr id="72" name="Picture@0N\QPO history/release documentation@" descr="@0N\QPO history/release documentation@">
          <a:extLst>
            <a:ext uri="{FF2B5EF4-FFF2-40B4-BE49-F238E27FC236}">
              <a16:creationId xmlns:a16="http://schemas.microsoft.com/office/drawing/2014/main" id="{00000000-0008-0000-0500-00004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0586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147</xdr:row>
      <xdr:rowOff>0</xdr:rowOff>
    </xdr:from>
    <xdr:to>
      <xdr:col>12</xdr:col>
      <xdr:colOff>152400</xdr:colOff>
      <xdr:row>147</xdr:row>
      <xdr:rowOff>133350</xdr:rowOff>
    </xdr:to>
    <xdr:pic>
      <xdr:nvPicPr>
        <xdr:cNvPr id="73" name="Picture@0N\QPO history/release documentation@" descr="@0N\QPO history/release documentation@">
          <a:extLst>
            <a:ext uri="{FF2B5EF4-FFF2-40B4-BE49-F238E27FC236}">
              <a16:creationId xmlns:a16="http://schemas.microsoft.com/office/drawing/2014/main" id="{00000000-0008-0000-0500-00004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5755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xdr:row>
      <xdr:rowOff>0</xdr:rowOff>
    </xdr:from>
    <xdr:to>
      <xdr:col>12</xdr:col>
      <xdr:colOff>152400</xdr:colOff>
      <xdr:row>22</xdr:row>
      <xdr:rowOff>133350</xdr:rowOff>
    </xdr:to>
    <xdr:pic>
      <xdr:nvPicPr>
        <xdr:cNvPr id="74" name="Picture@0N\QPO history/release documentation@" descr="@0N\QPO history/release documentation@">
          <a:extLst>
            <a:ext uri="{FF2B5EF4-FFF2-40B4-BE49-F238E27FC236}">
              <a16:creationId xmlns:a16="http://schemas.microsoft.com/office/drawing/2014/main" id="{00000000-0008-0000-0500-00004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62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281</xdr:row>
      <xdr:rowOff>0</xdr:rowOff>
    </xdr:from>
    <xdr:to>
      <xdr:col>12</xdr:col>
      <xdr:colOff>152400</xdr:colOff>
      <xdr:row>281</xdr:row>
      <xdr:rowOff>133350</xdr:rowOff>
    </xdr:to>
    <xdr:pic>
      <xdr:nvPicPr>
        <xdr:cNvPr id="75" name="Picture@0N\QPO history/release documentation@" descr="@0N\QPO history/release documentation@">
          <a:extLst>
            <a:ext uri="{FF2B5EF4-FFF2-40B4-BE49-F238E27FC236}">
              <a16:creationId xmlns:a16="http://schemas.microsoft.com/office/drawing/2014/main" id="{00000000-0008-0000-0500-00004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272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282</xdr:row>
      <xdr:rowOff>0</xdr:rowOff>
    </xdr:from>
    <xdr:to>
      <xdr:col>12</xdr:col>
      <xdr:colOff>152400</xdr:colOff>
      <xdr:row>282</xdr:row>
      <xdr:rowOff>133350</xdr:rowOff>
    </xdr:to>
    <xdr:pic>
      <xdr:nvPicPr>
        <xdr:cNvPr id="76" name="Picture@0N\QPO history/release documentation@" descr="@0N\QPO history/release documentation@">
          <a:extLst>
            <a:ext uri="{FF2B5EF4-FFF2-40B4-BE49-F238E27FC236}">
              <a16:creationId xmlns:a16="http://schemas.microsoft.com/office/drawing/2014/main" id="{00000000-0008-0000-0500-00004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453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284</xdr:row>
      <xdr:rowOff>0</xdr:rowOff>
    </xdr:from>
    <xdr:to>
      <xdr:col>12</xdr:col>
      <xdr:colOff>152400</xdr:colOff>
      <xdr:row>284</xdr:row>
      <xdr:rowOff>133350</xdr:rowOff>
    </xdr:to>
    <xdr:pic>
      <xdr:nvPicPr>
        <xdr:cNvPr id="77" name="Picture@0N\QPO history/release documentation@" descr="@0N\QPO history/release documentation@">
          <a:extLst>
            <a:ext uri="{FF2B5EF4-FFF2-40B4-BE49-F238E27FC236}">
              <a16:creationId xmlns:a16="http://schemas.microsoft.com/office/drawing/2014/main" id="{00000000-0008-0000-0500-00004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815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285</xdr:row>
      <xdr:rowOff>0</xdr:rowOff>
    </xdr:from>
    <xdr:to>
      <xdr:col>12</xdr:col>
      <xdr:colOff>152400</xdr:colOff>
      <xdr:row>285</xdr:row>
      <xdr:rowOff>133350</xdr:rowOff>
    </xdr:to>
    <xdr:pic>
      <xdr:nvPicPr>
        <xdr:cNvPr id="78" name="Picture@0N\QPO history/release documentation@" descr="@0N\QPO history/release documentation@">
          <a:extLst>
            <a:ext uri="{FF2B5EF4-FFF2-40B4-BE49-F238E27FC236}">
              <a16:creationId xmlns:a16="http://schemas.microsoft.com/office/drawing/2014/main" id="{00000000-0008-0000-0500-00004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996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273</xdr:row>
      <xdr:rowOff>0</xdr:rowOff>
    </xdr:from>
    <xdr:to>
      <xdr:col>12</xdr:col>
      <xdr:colOff>152400</xdr:colOff>
      <xdr:row>273</xdr:row>
      <xdr:rowOff>133350</xdr:rowOff>
    </xdr:to>
    <xdr:pic>
      <xdr:nvPicPr>
        <xdr:cNvPr id="79" name="Picture@0N\QPO history/release documentation@" descr="@0N\QPO history/release documentation@">
          <a:extLst>
            <a:ext uri="{FF2B5EF4-FFF2-40B4-BE49-F238E27FC236}">
              <a16:creationId xmlns:a16="http://schemas.microsoft.com/office/drawing/2014/main" id="{00000000-0008-0000-0500-00004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7825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276</xdr:row>
      <xdr:rowOff>0</xdr:rowOff>
    </xdr:from>
    <xdr:to>
      <xdr:col>12</xdr:col>
      <xdr:colOff>152400</xdr:colOff>
      <xdr:row>276</xdr:row>
      <xdr:rowOff>133350</xdr:rowOff>
    </xdr:to>
    <xdr:pic>
      <xdr:nvPicPr>
        <xdr:cNvPr id="80" name="Picture@0N\QPO history/release documentation@" descr="@0N\QPO history/release documentation@">
          <a:extLst>
            <a:ext uri="{FF2B5EF4-FFF2-40B4-BE49-F238E27FC236}">
              <a16:creationId xmlns:a16="http://schemas.microsoft.com/office/drawing/2014/main" id="{00000000-0008-0000-0500-00005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367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275</xdr:row>
      <xdr:rowOff>0</xdr:rowOff>
    </xdr:from>
    <xdr:to>
      <xdr:col>12</xdr:col>
      <xdr:colOff>152400</xdr:colOff>
      <xdr:row>275</xdr:row>
      <xdr:rowOff>133350</xdr:rowOff>
    </xdr:to>
    <xdr:pic>
      <xdr:nvPicPr>
        <xdr:cNvPr id="81" name="Picture@0N\QPO history/release documentation@" descr="@0N\QPO history/release documentation@">
          <a:extLst>
            <a:ext uri="{FF2B5EF4-FFF2-40B4-BE49-F238E27FC236}">
              <a16:creationId xmlns:a16="http://schemas.microsoft.com/office/drawing/2014/main" id="{00000000-0008-0000-0500-00005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186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268</xdr:row>
      <xdr:rowOff>0</xdr:rowOff>
    </xdr:from>
    <xdr:to>
      <xdr:col>12</xdr:col>
      <xdr:colOff>152400</xdr:colOff>
      <xdr:row>268</xdr:row>
      <xdr:rowOff>133350</xdr:rowOff>
    </xdr:to>
    <xdr:pic>
      <xdr:nvPicPr>
        <xdr:cNvPr id="82" name="Picture@0N\QPO history/release documentation@" descr="@0N\QPO history/release documentation@">
          <a:extLst>
            <a:ext uri="{FF2B5EF4-FFF2-40B4-BE49-F238E27FC236}">
              <a16:creationId xmlns:a16="http://schemas.microsoft.com/office/drawing/2014/main" id="{00000000-0008-0000-0500-00005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920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278</xdr:row>
      <xdr:rowOff>0</xdr:rowOff>
    </xdr:from>
    <xdr:to>
      <xdr:col>12</xdr:col>
      <xdr:colOff>152400</xdr:colOff>
      <xdr:row>278</xdr:row>
      <xdr:rowOff>133350</xdr:rowOff>
    </xdr:to>
    <xdr:pic>
      <xdr:nvPicPr>
        <xdr:cNvPr id="83" name="Picture@0N\QPO history/release documentation@" descr="@0N\QPO history/release documentation@">
          <a:extLst>
            <a:ext uri="{FF2B5EF4-FFF2-40B4-BE49-F238E27FC236}">
              <a16:creationId xmlns:a16="http://schemas.microsoft.com/office/drawing/2014/main" id="{00000000-0008-0000-0500-00005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729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279</xdr:row>
      <xdr:rowOff>0</xdr:rowOff>
    </xdr:from>
    <xdr:to>
      <xdr:col>12</xdr:col>
      <xdr:colOff>152400</xdr:colOff>
      <xdr:row>279</xdr:row>
      <xdr:rowOff>133350</xdr:rowOff>
    </xdr:to>
    <xdr:pic>
      <xdr:nvPicPr>
        <xdr:cNvPr id="84" name="Picture@0N\QPO history/release documentation@" descr="@0N\QPO history/release documentation@">
          <a:extLst>
            <a:ext uri="{FF2B5EF4-FFF2-40B4-BE49-F238E27FC236}">
              <a16:creationId xmlns:a16="http://schemas.microsoft.com/office/drawing/2014/main" id="{00000000-0008-0000-0500-00005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910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280</xdr:row>
      <xdr:rowOff>0</xdr:rowOff>
    </xdr:from>
    <xdr:to>
      <xdr:col>12</xdr:col>
      <xdr:colOff>152400</xdr:colOff>
      <xdr:row>280</xdr:row>
      <xdr:rowOff>133350</xdr:rowOff>
    </xdr:to>
    <xdr:pic>
      <xdr:nvPicPr>
        <xdr:cNvPr id="85" name="Picture@0N\QPO history/release documentation@" descr="@0N\QPO history/release documentation@">
          <a:extLst>
            <a:ext uri="{FF2B5EF4-FFF2-40B4-BE49-F238E27FC236}">
              <a16:creationId xmlns:a16="http://schemas.microsoft.com/office/drawing/2014/main" id="{00000000-0008-0000-0500-00005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9091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274</xdr:row>
      <xdr:rowOff>0</xdr:rowOff>
    </xdr:from>
    <xdr:to>
      <xdr:col>12</xdr:col>
      <xdr:colOff>152400</xdr:colOff>
      <xdr:row>274</xdr:row>
      <xdr:rowOff>133350</xdr:rowOff>
    </xdr:to>
    <xdr:pic>
      <xdr:nvPicPr>
        <xdr:cNvPr id="86" name="Picture@0N\QPO history/release documentation@" descr="@0N\QPO history/release documentation@">
          <a:extLst>
            <a:ext uri="{FF2B5EF4-FFF2-40B4-BE49-F238E27FC236}">
              <a16:creationId xmlns:a16="http://schemas.microsoft.com/office/drawing/2014/main" id="{00000000-0008-0000-0500-00005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006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xdr:row>
      <xdr:rowOff>0</xdr:rowOff>
    </xdr:from>
    <xdr:to>
      <xdr:col>12</xdr:col>
      <xdr:colOff>152400</xdr:colOff>
      <xdr:row>2</xdr:row>
      <xdr:rowOff>133350</xdr:rowOff>
    </xdr:to>
    <xdr:pic>
      <xdr:nvPicPr>
        <xdr:cNvPr id="87" name="Picture@0N\QPO history/release documentation@" descr="@0N\QPO history/release documentation@">
          <a:extLst>
            <a:ext uri="{FF2B5EF4-FFF2-40B4-BE49-F238E27FC236}">
              <a16:creationId xmlns:a16="http://schemas.microsoft.com/office/drawing/2014/main" id="{00000000-0008-0000-0500-00005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76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228</xdr:row>
      <xdr:rowOff>0</xdr:rowOff>
    </xdr:from>
    <xdr:to>
      <xdr:col>12</xdr:col>
      <xdr:colOff>152400</xdr:colOff>
      <xdr:row>228</xdr:row>
      <xdr:rowOff>133350</xdr:rowOff>
    </xdr:to>
    <xdr:pic>
      <xdr:nvPicPr>
        <xdr:cNvPr id="88" name="Picture@0N\QPO history/release documentation@" descr="@0N\QPO history/release documentation@">
          <a:extLst>
            <a:ext uri="{FF2B5EF4-FFF2-40B4-BE49-F238E27FC236}">
              <a16:creationId xmlns:a16="http://schemas.microsoft.com/office/drawing/2014/main" id="{00000000-0008-0000-0500-00005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9690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xdr:row>
      <xdr:rowOff>0</xdr:rowOff>
    </xdr:from>
    <xdr:to>
      <xdr:col>12</xdr:col>
      <xdr:colOff>152400</xdr:colOff>
      <xdr:row>4</xdr:row>
      <xdr:rowOff>133350</xdr:rowOff>
    </xdr:to>
    <xdr:pic>
      <xdr:nvPicPr>
        <xdr:cNvPr id="89" name="Picture@0N\QPO history/release documentation@" descr="@0N\QPO history/release documentation@">
          <a:extLst>
            <a:ext uri="{FF2B5EF4-FFF2-40B4-BE49-F238E27FC236}">
              <a16:creationId xmlns:a16="http://schemas.microsoft.com/office/drawing/2014/main" id="{00000000-0008-0000-0500-00005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028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238</xdr:row>
      <xdr:rowOff>0</xdr:rowOff>
    </xdr:from>
    <xdr:to>
      <xdr:col>12</xdr:col>
      <xdr:colOff>152400</xdr:colOff>
      <xdr:row>238</xdr:row>
      <xdr:rowOff>133350</xdr:rowOff>
    </xdr:to>
    <xdr:pic>
      <xdr:nvPicPr>
        <xdr:cNvPr id="90" name="Picture@0N\QPO history/release documentation@" descr="@0N\QPO history/release documentation@">
          <a:extLst>
            <a:ext uri="{FF2B5EF4-FFF2-40B4-BE49-F238E27FC236}">
              <a16:creationId xmlns:a16="http://schemas.microsoft.com/office/drawing/2014/main" id="{00000000-0008-0000-0500-00005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490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214</xdr:row>
      <xdr:rowOff>0</xdr:rowOff>
    </xdr:from>
    <xdr:to>
      <xdr:col>12</xdr:col>
      <xdr:colOff>152400</xdr:colOff>
      <xdr:row>214</xdr:row>
      <xdr:rowOff>133350</xdr:rowOff>
    </xdr:to>
    <xdr:pic>
      <xdr:nvPicPr>
        <xdr:cNvPr id="91" name="Picture@0N\QPO history/release documentation@" descr="@0N\QPO history/release documentation@">
          <a:extLst>
            <a:ext uri="{FF2B5EF4-FFF2-40B4-BE49-F238E27FC236}">
              <a16:creationId xmlns:a16="http://schemas.microsoft.com/office/drawing/2014/main" id="{00000000-0008-0000-0500-00005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271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215</xdr:row>
      <xdr:rowOff>0</xdr:rowOff>
    </xdr:from>
    <xdr:to>
      <xdr:col>12</xdr:col>
      <xdr:colOff>152400</xdr:colOff>
      <xdr:row>215</xdr:row>
      <xdr:rowOff>133350</xdr:rowOff>
    </xdr:to>
    <xdr:pic>
      <xdr:nvPicPr>
        <xdr:cNvPr id="92" name="Picture@0N\QPO history/release documentation@" descr="@0N\QPO history/release documentation@">
          <a:extLst>
            <a:ext uri="{FF2B5EF4-FFF2-40B4-BE49-F238E27FC236}">
              <a16:creationId xmlns:a16="http://schemas.microsoft.com/office/drawing/2014/main" id="{00000000-0008-0000-0500-00005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442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111</xdr:row>
      <xdr:rowOff>0</xdr:rowOff>
    </xdr:from>
    <xdr:to>
      <xdr:col>12</xdr:col>
      <xdr:colOff>152400</xdr:colOff>
      <xdr:row>111</xdr:row>
      <xdr:rowOff>133350</xdr:rowOff>
    </xdr:to>
    <xdr:pic>
      <xdr:nvPicPr>
        <xdr:cNvPr id="93" name="Picture@0N\QPO history/release documentation@" descr="@0N\QPO history/release documentation@">
          <a:extLst>
            <a:ext uri="{FF2B5EF4-FFF2-40B4-BE49-F238E27FC236}">
              <a16:creationId xmlns:a16="http://schemas.microsoft.com/office/drawing/2014/main" id="{00000000-0008-0000-0500-00005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9564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260</xdr:row>
      <xdr:rowOff>0</xdr:rowOff>
    </xdr:from>
    <xdr:to>
      <xdr:col>12</xdr:col>
      <xdr:colOff>152400</xdr:colOff>
      <xdr:row>260</xdr:row>
      <xdr:rowOff>133350</xdr:rowOff>
    </xdr:to>
    <xdr:pic>
      <xdr:nvPicPr>
        <xdr:cNvPr id="94" name="Picture@0N\QPO history/release documentation@" descr="@0N\QPO history/release documentation@">
          <a:extLst>
            <a:ext uri="{FF2B5EF4-FFF2-40B4-BE49-F238E27FC236}">
              <a16:creationId xmlns:a16="http://schemas.microsoft.com/office/drawing/2014/main" id="{00000000-0008-0000-0500-00005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472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xdr:row>
      <xdr:rowOff>0</xdr:rowOff>
    </xdr:from>
    <xdr:to>
      <xdr:col>12</xdr:col>
      <xdr:colOff>152400</xdr:colOff>
      <xdr:row>30</xdr:row>
      <xdr:rowOff>133350</xdr:rowOff>
    </xdr:to>
    <xdr:pic>
      <xdr:nvPicPr>
        <xdr:cNvPr id="95" name="Picture@0N\QPO history/release documentation@" descr="@0N\QPO history/release documentation@">
          <a:extLst>
            <a:ext uri="{FF2B5EF4-FFF2-40B4-BE49-F238E27FC236}">
              <a16:creationId xmlns:a16="http://schemas.microsoft.com/office/drawing/2014/main" id="{00000000-0008-0000-0500-00005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534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261</xdr:row>
      <xdr:rowOff>0</xdr:rowOff>
    </xdr:from>
    <xdr:to>
      <xdr:col>12</xdr:col>
      <xdr:colOff>152400</xdr:colOff>
      <xdr:row>261</xdr:row>
      <xdr:rowOff>133350</xdr:rowOff>
    </xdr:to>
    <xdr:pic>
      <xdr:nvPicPr>
        <xdr:cNvPr id="96" name="Picture@0N\QPO history/release documentation@" descr="@0N\QPO history/release documentation@">
          <a:extLst>
            <a:ext uri="{FF2B5EF4-FFF2-40B4-BE49-F238E27FC236}">
              <a16:creationId xmlns:a16="http://schemas.microsoft.com/office/drawing/2014/main" id="{00000000-0008-0000-0500-00006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653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263</xdr:row>
      <xdr:rowOff>0</xdr:rowOff>
    </xdr:from>
    <xdr:to>
      <xdr:col>12</xdr:col>
      <xdr:colOff>152400</xdr:colOff>
      <xdr:row>263</xdr:row>
      <xdr:rowOff>133350</xdr:rowOff>
    </xdr:to>
    <xdr:pic>
      <xdr:nvPicPr>
        <xdr:cNvPr id="97" name="Picture@0N\QPO history/release documentation@" descr="@0N\QPO history/release documentation@">
          <a:extLst>
            <a:ext uri="{FF2B5EF4-FFF2-40B4-BE49-F238E27FC236}">
              <a16:creationId xmlns:a16="http://schemas.microsoft.com/office/drawing/2014/main" id="{00000000-0008-0000-0500-00006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015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191</xdr:row>
      <xdr:rowOff>0</xdr:rowOff>
    </xdr:from>
    <xdr:to>
      <xdr:col>12</xdr:col>
      <xdr:colOff>152400</xdr:colOff>
      <xdr:row>191</xdr:row>
      <xdr:rowOff>133350</xdr:rowOff>
    </xdr:to>
    <xdr:pic>
      <xdr:nvPicPr>
        <xdr:cNvPr id="98" name="Picture@0N\QPO history/release documentation@" descr="@0N\QPO history/release documentation@">
          <a:extLst>
            <a:ext uri="{FF2B5EF4-FFF2-40B4-BE49-F238E27FC236}">
              <a16:creationId xmlns:a16="http://schemas.microsoft.com/office/drawing/2014/main" id="{00000000-0008-0000-0500-00006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3327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250</xdr:row>
      <xdr:rowOff>0</xdr:rowOff>
    </xdr:from>
    <xdr:to>
      <xdr:col>12</xdr:col>
      <xdr:colOff>152400</xdr:colOff>
      <xdr:row>250</xdr:row>
      <xdr:rowOff>133350</xdr:rowOff>
    </xdr:to>
    <xdr:pic>
      <xdr:nvPicPr>
        <xdr:cNvPr id="99" name="Picture@0N\QPO history/release documentation@" descr="@0N\QPO history/release documentation@">
          <a:extLst>
            <a:ext uri="{FF2B5EF4-FFF2-40B4-BE49-F238E27FC236}">
              <a16:creationId xmlns:a16="http://schemas.microsoft.com/office/drawing/2014/main" id="{00000000-0008-0000-0500-00006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3662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248</xdr:row>
      <xdr:rowOff>0</xdr:rowOff>
    </xdr:from>
    <xdr:to>
      <xdr:col>12</xdr:col>
      <xdr:colOff>152400</xdr:colOff>
      <xdr:row>248</xdr:row>
      <xdr:rowOff>133350</xdr:rowOff>
    </xdr:to>
    <xdr:pic>
      <xdr:nvPicPr>
        <xdr:cNvPr id="100" name="Picture@0N\QPO history/release documentation@" descr="@0N\QPO history/release documentation@">
          <a:extLst>
            <a:ext uri="{FF2B5EF4-FFF2-40B4-BE49-F238E27FC236}">
              <a16:creationId xmlns:a16="http://schemas.microsoft.com/office/drawing/2014/main" id="{00000000-0008-0000-0500-00006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3300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257</xdr:row>
      <xdr:rowOff>0</xdr:rowOff>
    </xdr:from>
    <xdr:to>
      <xdr:col>12</xdr:col>
      <xdr:colOff>152400</xdr:colOff>
      <xdr:row>257</xdr:row>
      <xdr:rowOff>133350</xdr:rowOff>
    </xdr:to>
    <xdr:pic>
      <xdr:nvPicPr>
        <xdr:cNvPr id="101" name="Picture@0N\QPO history/release documentation@" descr="@0N\QPO history/release documentation@">
          <a:extLst>
            <a:ext uri="{FF2B5EF4-FFF2-40B4-BE49-F238E27FC236}">
              <a16:creationId xmlns:a16="http://schemas.microsoft.com/office/drawing/2014/main" id="{00000000-0008-0000-0500-00006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929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240</xdr:row>
      <xdr:rowOff>0</xdr:rowOff>
    </xdr:from>
    <xdr:to>
      <xdr:col>12</xdr:col>
      <xdr:colOff>152400</xdr:colOff>
      <xdr:row>240</xdr:row>
      <xdr:rowOff>133350</xdr:rowOff>
    </xdr:to>
    <xdr:pic>
      <xdr:nvPicPr>
        <xdr:cNvPr id="102" name="Picture@0N\QPO history/release documentation@" descr="@0N\QPO history/release documentation@">
          <a:extLst>
            <a:ext uri="{FF2B5EF4-FFF2-40B4-BE49-F238E27FC236}">
              <a16:creationId xmlns:a16="http://schemas.microsoft.com/office/drawing/2014/main" id="{00000000-0008-0000-0500-00006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852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247</xdr:row>
      <xdr:rowOff>0</xdr:rowOff>
    </xdr:from>
    <xdr:to>
      <xdr:col>12</xdr:col>
      <xdr:colOff>152400</xdr:colOff>
      <xdr:row>247</xdr:row>
      <xdr:rowOff>133350</xdr:rowOff>
    </xdr:to>
    <xdr:pic>
      <xdr:nvPicPr>
        <xdr:cNvPr id="103" name="Picture@0N\QPO history/release documentation@" descr="@0N\QPO history/release documentation@">
          <a:extLst>
            <a:ext uri="{FF2B5EF4-FFF2-40B4-BE49-F238E27FC236}">
              <a16:creationId xmlns:a16="http://schemas.microsoft.com/office/drawing/2014/main" id="{00000000-0008-0000-0500-00006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3119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246</xdr:row>
      <xdr:rowOff>0</xdr:rowOff>
    </xdr:from>
    <xdr:to>
      <xdr:col>12</xdr:col>
      <xdr:colOff>152400</xdr:colOff>
      <xdr:row>246</xdr:row>
      <xdr:rowOff>133350</xdr:rowOff>
    </xdr:to>
    <xdr:pic>
      <xdr:nvPicPr>
        <xdr:cNvPr id="104" name="Picture@0N\QPO history/release documentation@" descr="@0N\QPO history/release documentation@">
          <a:extLst>
            <a:ext uri="{FF2B5EF4-FFF2-40B4-BE49-F238E27FC236}">
              <a16:creationId xmlns:a16="http://schemas.microsoft.com/office/drawing/2014/main" id="{00000000-0008-0000-0500-00006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938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245</xdr:row>
      <xdr:rowOff>0</xdr:rowOff>
    </xdr:from>
    <xdr:to>
      <xdr:col>12</xdr:col>
      <xdr:colOff>152400</xdr:colOff>
      <xdr:row>245</xdr:row>
      <xdr:rowOff>133350</xdr:rowOff>
    </xdr:to>
    <xdr:pic>
      <xdr:nvPicPr>
        <xdr:cNvPr id="105" name="Picture@0N\QPO history/release documentation@" descr="@0N\QPO history/release documentation@">
          <a:extLst>
            <a:ext uri="{FF2B5EF4-FFF2-40B4-BE49-F238E27FC236}">
              <a16:creationId xmlns:a16="http://schemas.microsoft.com/office/drawing/2014/main" id="{00000000-0008-0000-0500-00006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757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244</xdr:row>
      <xdr:rowOff>0</xdr:rowOff>
    </xdr:from>
    <xdr:to>
      <xdr:col>12</xdr:col>
      <xdr:colOff>152400</xdr:colOff>
      <xdr:row>244</xdr:row>
      <xdr:rowOff>133350</xdr:rowOff>
    </xdr:to>
    <xdr:pic>
      <xdr:nvPicPr>
        <xdr:cNvPr id="106" name="Picture@0N\QPO history/release documentation@" descr="@0N\QPO history/release documentation@">
          <a:extLst>
            <a:ext uri="{FF2B5EF4-FFF2-40B4-BE49-F238E27FC236}">
              <a16:creationId xmlns:a16="http://schemas.microsoft.com/office/drawing/2014/main" id="{00000000-0008-0000-0500-00006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576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243</xdr:row>
      <xdr:rowOff>0</xdr:rowOff>
    </xdr:from>
    <xdr:to>
      <xdr:col>12</xdr:col>
      <xdr:colOff>152400</xdr:colOff>
      <xdr:row>243</xdr:row>
      <xdr:rowOff>133350</xdr:rowOff>
    </xdr:to>
    <xdr:pic>
      <xdr:nvPicPr>
        <xdr:cNvPr id="107" name="Picture@0N\QPO history/release documentation@" descr="@0N\QPO history/release documentation@">
          <a:extLst>
            <a:ext uri="{FF2B5EF4-FFF2-40B4-BE49-F238E27FC236}">
              <a16:creationId xmlns:a16="http://schemas.microsoft.com/office/drawing/2014/main" id="{00000000-0008-0000-0500-00006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395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241</xdr:row>
      <xdr:rowOff>0</xdr:rowOff>
    </xdr:from>
    <xdr:to>
      <xdr:col>12</xdr:col>
      <xdr:colOff>152400</xdr:colOff>
      <xdr:row>241</xdr:row>
      <xdr:rowOff>133350</xdr:rowOff>
    </xdr:to>
    <xdr:pic>
      <xdr:nvPicPr>
        <xdr:cNvPr id="108" name="Picture@0N\QPO history/release documentation@" descr="@0N\QPO history/release documentation@">
          <a:extLst>
            <a:ext uri="{FF2B5EF4-FFF2-40B4-BE49-F238E27FC236}">
              <a16:creationId xmlns:a16="http://schemas.microsoft.com/office/drawing/2014/main" id="{00000000-0008-0000-0500-00006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033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256</xdr:row>
      <xdr:rowOff>0</xdr:rowOff>
    </xdr:from>
    <xdr:to>
      <xdr:col>12</xdr:col>
      <xdr:colOff>152400</xdr:colOff>
      <xdr:row>256</xdr:row>
      <xdr:rowOff>133350</xdr:rowOff>
    </xdr:to>
    <xdr:pic>
      <xdr:nvPicPr>
        <xdr:cNvPr id="109" name="Picture@0N\QPO history/release documentation@" descr="@0N\QPO history/release documentation@">
          <a:extLst>
            <a:ext uri="{FF2B5EF4-FFF2-40B4-BE49-F238E27FC236}">
              <a16:creationId xmlns:a16="http://schemas.microsoft.com/office/drawing/2014/main" id="{00000000-0008-0000-0500-00006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748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242</xdr:row>
      <xdr:rowOff>0</xdr:rowOff>
    </xdr:from>
    <xdr:to>
      <xdr:col>12</xdr:col>
      <xdr:colOff>152400</xdr:colOff>
      <xdr:row>242</xdr:row>
      <xdr:rowOff>133350</xdr:rowOff>
    </xdr:to>
    <xdr:pic>
      <xdr:nvPicPr>
        <xdr:cNvPr id="110" name="Picture@0N\QPO history/release documentation@" descr="@0N\QPO history/release documentation@">
          <a:extLst>
            <a:ext uri="{FF2B5EF4-FFF2-40B4-BE49-F238E27FC236}">
              <a16:creationId xmlns:a16="http://schemas.microsoft.com/office/drawing/2014/main" id="{00000000-0008-0000-0500-00006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2214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258</xdr:row>
      <xdr:rowOff>0</xdr:rowOff>
    </xdr:from>
    <xdr:to>
      <xdr:col>12</xdr:col>
      <xdr:colOff>152400</xdr:colOff>
      <xdr:row>258</xdr:row>
      <xdr:rowOff>133350</xdr:rowOff>
    </xdr:to>
    <xdr:pic>
      <xdr:nvPicPr>
        <xdr:cNvPr id="111" name="Picture@0N\QPO history/release documentation@" descr="@0N\QPO history/release documentation@">
          <a:extLst>
            <a:ext uri="{FF2B5EF4-FFF2-40B4-BE49-F238E27FC236}">
              <a16:creationId xmlns:a16="http://schemas.microsoft.com/office/drawing/2014/main" id="{00000000-0008-0000-0500-00006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110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xdr:row>
      <xdr:rowOff>0</xdr:rowOff>
    </xdr:from>
    <xdr:to>
      <xdr:col>12</xdr:col>
      <xdr:colOff>152400</xdr:colOff>
      <xdr:row>13</xdr:row>
      <xdr:rowOff>133350</xdr:rowOff>
    </xdr:to>
    <xdr:pic>
      <xdr:nvPicPr>
        <xdr:cNvPr id="112" name="Picture@0N\QPO history/release documentation@" descr="@0N\QPO history/release documentation@">
          <a:extLst>
            <a:ext uri="{FF2B5EF4-FFF2-40B4-BE49-F238E27FC236}">
              <a16:creationId xmlns:a16="http://schemas.microsoft.com/office/drawing/2014/main" id="{00000000-0008-0000-0500-00007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609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259</xdr:row>
      <xdr:rowOff>0</xdr:rowOff>
    </xdr:from>
    <xdr:to>
      <xdr:col>12</xdr:col>
      <xdr:colOff>152400</xdr:colOff>
      <xdr:row>259</xdr:row>
      <xdr:rowOff>133350</xdr:rowOff>
    </xdr:to>
    <xdr:pic>
      <xdr:nvPicPr>
        <xdr:cNvPr id="113" name="Picture@0N\QPO history/release documentation@" descr="@0N\QPO history/release documentation@">
          <a:extLst>
            <a:ext uri="{FF2B5EF4-FFF2-40B4-BE49-F238E27FC236}">
              <a16:creationId xmlns:a16="http://schemas.microsoft.com/office/drawing/2014/main" id="{00000000-0008-0000-0500-00007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291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255</xdr:row>
      <xdr:rowOff>0</xdr:rowOff>
    </xdr:from>
    <xdr:to>
      <xdr:col>12</xdr:col>
      <xdr:colOff>152400</xdr:colOff>
      <xdr:row>255</xdr:row>
      <xdr:rowOff>133350</xdr:rowOff>
    </xdr:to>
    <xdr:pic>
      <xdr:nvPicPr>
        <xdr:cNvPr id="114" name="Picture@0N\QPO history/release documentation@" descr="@0N\QPO history/release documentation@">
          <a:extLst>
            <a:ext uri="{FF2B5EF4-FFF2-40B4-BE49-F238E27FC236}">
              <a16:creationId xmlns:a16="http://schemas.microsoft.com/office/drawing/2014/main" id="{00000000-0008-0000-0500-00007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567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252</xdr:row>
      <xdr:rowOff>0</xdr:rowOff>
    </xdr:from>
    <xdr:to>
      <xdr:col>12</xdr:col>
      <xdr:colOff>152400</xdr:colOff>
      <xdr:row>252</xdr:row>
      <xdr:rowOff>133350</xdr:rowOff>
    </xdr:to>
    <xdr:pic>
      <xdr:nvPicPr>
        <xdr:cNvPr id="115" name="Picture@0N\QPO history/release documentation@" descr="@0N\QPO history/release documentation@">
          <a:extLst>
            <a:ext uri="{FF2B5EF4-FFF2-40B4-BE49-F238E27FC236}">
              <a16:creationId xmlns:a16="http://schemas.microsoft.com/office/drawing/2014/main" id="{00000000-0008-0000-0500-00007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024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254</xdr:row>
      <xdr:rowOff>0</xdr:rowOff>
    </xdr:from>
    <xdr:to>
      <xdr:col>12</xdr:col>
      <xdr:colOff>152400</xdr:colOff>
      <xdr:row>254</xdr:row>
      <xdr:rowOff>133350</xdr:rowOff>
    </xdr:to>
    <xdr:pic>
      <xdr:nvPicPr>
        <xdr:cNvPr id="116" name="Picture@0N\QPO history/release documentation@" descr="@0N\QPO history/release documentation@">
          <a:extLst>
            <a:ext uri="{FF2B5EF4-FFF2-40B4-BE49-F238E27FC236}">
              <a16:creationId xmlns:a16="http://schemas.microsoft.com/office/drawing/2014/main" id="{00000000-0008-0000-0500-00007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386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251</xdr:row>
      <xdr:rowOff>0</xdr:rowOff>
    </xdr:from>
    <xdr:to>
      <xdr:col>12</xdr:col>
      <xdr:colOff>152400</xdr:colOff>
      <xdr:row>251</xdr:row>
      <xdr:rowOff>133350</xdr:rowOff>
    </xdr:to>
    <xdr:pic>
      <xdr:nvPicPr>
        <xdr:cNvPr id="117" name="Picture@0N\QPO history/release documentation@" descr="@0N\QPO history/release documentation@">
          <a:extLst>
            <a:ext uri="{FF2B5EF4-FFF2-40B4-BE49-F238E27FC236}">
              <a16:creationId xmlns:a16="http://schemas.microsoft.com/office/drawing/2014/main" id="{00000000-0008-0000-0500-00007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3843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253</xdr:row>
      <xdr:rowOff>0</xdr:rowOff>
    </xdr:from>
    <xdr:to>
      <xdr:col>12</xdr:col>
      <xdr:colOff>152400</xdr:colOff>
      <xdr:row>253</xdr:row>
      <xdr:rowOff>133350</xdr:rowOff>
    </xdr:to>
    <xdr:pic>
      <xdr:nvPicPr>
        <xdr:cNvPr id="118" name="Picture@0N\QPO history/release documentation@" descr="@0N\QPO history/release documentation@">
          <a:extLst>
            <a:ext uri="{FF2B5EF4-FFF2-40B4-BE49-F238E27FC236}">
              <a16:creationId xmlns:a16="http://schemas.microsoft.com/office/drawing/2014/main" id="{00000000-0008-0000-0500-00007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4205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239</xdr:row>
      <xdr:rowOff>0</xdr:rowOff>
    </xdr:from>
    <xdr:to>
      <xdr:col>12</xdr:col>
      <xdr:colOff>152400</xdr:colOff>
      <xdr:row>239</xdr:row>
      <xdr:rowOff>133350</xdr:rowOff>
    </xdr:to>
    <xdr:pic>
      <xdr:nvPicPr>
        <xdr:cNvPr id="119" name="Picture@0N\QPO history/release documentation@" descr="@0N\QPO history/release documentation@">
          <a:extLst>
            <a:ext uri="{FF2B5EF4-FFF2-40B4-BE49-F238E27FC236}">
              <a16:creationId xmlns:a16="http://schemas.microsoft.com/office/drawing/2014/main" id="{00000000-0008-0000-0500-00007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671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204</xdr:row>
      <xdr:rowOff>0</xdr:rowOff>
    </xdr:from>
    <xdr:to>
      <xdr:col>12</xdr:col>
      <xdr:colOff>152400</xdr:colOff>
      <xdr:row>204</xdr:row>
      <xdr:rowOff>133350</xdr:rowOff>
    </xdr:to>
    <xdr:pic>
      <xdr:nvPicPr>
        <xdr:cNvPr id="120" name="Picture@0N\QPO history/release documentation@" descr="@0N\QPO history/release documentation@">
          <a:extLst>
            <a:ext uri="{FF2B5EF4-FFF2-40B4-BE49-F238E27FC236}">
              <a16:creationId xmlns:a16="http://schemas.microsoft.com/office/drawing/2014/main" id="{00000000-0008-0000-0500-00007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5556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129</xdr:row>
      <xdr:rowOff>0</xdr:rowOff>
    </xdr:from>
    <xdr:to>
      <xdr:col>12</xdr:col>
      <xdr:colOff>152400</xdr:colOff>
      <xdr:row>129</xdr:row>
      <xdr:rowOff>133350</xdr:rowOff>
    </xdr:to>
    <xdr:pic>
      <xdr:nvPicPr>
        <xdr:cNvPr id="121" name="Picture@0N\QPO history/release documentation@" descr="@0N\QPO history/release documentation@">
          <a:extLst>
            <a:ext uri="{FF2B5EF4-FFF2-40B4-BE49-F238E27FC236}">
              <a16:creationId xmlns:a16="http://schemas.microsoft.com/office/drawing/2014/main" id="{00000000-0008-0000-0500-00007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2669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xdr:row>
      <xdr:rowOff>0</xdr:rowOff>
    </xdr:from>
    <xdr:to>
      <xdr:col>12</xdr:col>
      <xdr:colOff>152400</xdr:colOff>
      <xdr:row>12</xdr:row>
      <xdr:rowOff>133350</xdr:rowOff>
    </xdr:to>
    <xdr:pic>
      <xdr:nvPicPr>
        <xdr:cNvPr id="122" name="Picture@0N\QPO history/release documentation@" descr="@0N\QPO history/release documentation@">
          <a:extLst>
            <a:ext uri="{FF2B5EF4-FFF2-40B4-BE49-F238E27FC236}">
              <a16:creationId xmlns:a16="http://schemas.microsoft.com/office/drawing/2014/main" id="{00000000-0008-0000-0500-00007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28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173</xdr:row>
      <xdr:rowOff>0</xdr:rowOff>
    </xdr:from>
    <xdr:to>
      <xdr:col>12</xdr:col>
      <xdr:colOff>152400</xdr:colOff>
      <xdr:row>173</xdr:row>
      <xdr:rowOff>133350</xdr:rowOff>
    </xdr:to>
    <xdr:pic>
      <xdr:nvPicPr>
        <xdr:cNvPr id="123" name="Picture@0N\QPO history/release documentation@" descr="@0N\QPO history/release documentation@">
          <a:extLst>
            <a:ext uri="{FF2B5EF4-FFF2-40B4-BE49-F238E27FC236}">
              <a16:creationId xmlns:a16="http://schemas.microsoft.com/office/drawing/2014/main" id="{00000000-0008-0000-0500-00007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0222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175</xdr:row>
      <xdr:rowOff>0</xdr:rowOff>
    </xdr:from>
    <xdr:to>
      <xdr:col>12</xdr:col>
      <xdr:colOff>152400</xdr:colOff>
      <xdr:row>175</xdr:row>
      <xdr:rowOff>133350</xdr:rowOff>
    </xdr:to>
    <xdr:pic>
      <xdr:nvPicPr>
        <xdr:cNvPr id="124" name="Picture@0N\QPO history/release documentation@" descr="@0N\QPO history/release documentation@">
          <a:extLst>
            <a:ext uri="{FF2B5EF4-FFF2-40B4-BE49-F238E27FC236}">
              <a16:creationId xmlns:a16="http://schemas.microsoft.com/office/drawing/2014/main" id="{00000000-0008-0000-0500-00007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0565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168</xdr:row>
      <xdr:rowOff>0</xdr:rowOff>
    </xdr:from>
    <xdr:to>
      <xdr:col>12</xdr:col>
      <xdr:colOff>152400</xdr:colOff>
      <xdr:row>168</xdr:row>
      <xdr:rowOff>133350</xdr:rowOff>
    </xdr:to>
    <xdr:pic>
      <xdr:nvPicPr>
        <xdr:cNvPr id="125" name="Picture@0N\QPO history/release documentation@" descr="@0N\QPO history/release documentation@">
          <a:extLst>
            <a:ext uri="{FF2B5EF4-FFF2-40B4-BE49-F238E27FC236}">
              <a16:creationId xmlns:a16="http://schemas.microsoft.com/office/drawing/2014/main" id="{00000000-0008-0000-0500-00007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365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235</xdr:row>
      <xdr:rowOff>0</xdr:rowOff>
    </xdr:from>
    <xdr:to>
      <xdr:col>12</xdr:col>
      <xdr:colOff>152400</xdr:colOff>
      <xdr:row>235</xdr:row>
      <xdr:rowOff>133350</xdr:rowOff>
    </xdr:to>
    <xdr:pic>
      <xdr:nvPicPr>
        <xdr:cNvPr id="126" name="Picture@0N\QPO history/release documentation@" descr="@0N\QPO history/release documentation@">
          <a:extLst>
            <a:ext uri="{FF2B5EF4-FFF2-40B4-BE49-F238E27FC236}">
              <a16:creationId xmlns:a16="http://schemas.microsoft.com/office/drawing/2014/main" id="{00000000-0008-0000-0500-00007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0947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xdr:row>
      <xdr:rowOff>0</xdr:rowOff>
    </xdr:from>
    <xdr:to>
      <xdr:col>12</xdr:col>
      <xdr:colOff>152400</xdr:colOff>
      <xdr:row>6</xdr:row>
      <xdr:rowOff>133350</xdr:rowOff>
    </xdr:to>
    <xdr:pic>
      <xdr:nvPicPr>
        <xdr:cNvPr id="127" name="Picture@0N\QPO history/release documentation@" descr="@0N\QPO history/release documentation@">
          <a:extLst>
            <a:ext uri="{FF2B5EF4-FFF2-40B4-BE49-F238E27FC236}">
              <a16:creationId xmlns:a16="http://schemas.microsoft.com/office/drawing/2014/main" id="{00000000-0008-0000-0500-00007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71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230</xdr:row>
      <xdr:rowOff>0</xdr:rowOff>
    </xdr:from>
    <xdr:to>
      <xdr:col>12</xdr:col>
      <xdr:colOff>152400</xdr:colOff>
      <xdr:row>230</xdr:row>
      <xdr:rowOff>133350</xdr:rowOff>
    </xdr:to>
    <xdr:pic>
      <xdr:nvPicPr>
        <xdr:cNvPr id="128" name="Picture@0N\QPO history/release documentation@" descr="@0N\QPO history/release documentation@">
          <a:extLst>
            <a:ext uri="{FF2B5EF4-FFF2-40B4-BE49-F238E27FC236}">
              <a16:creationId xmlns:a16="http://schemas.microsoft.com/office/drawing/2014/main" id="{00000000-0008-0000-0500-00008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0043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169</xdr:row>
      <xdr:rowOff>0</xdr:rowOff>
    </xdr:from>
    <xdr:to>
      <xdr:col>12</xdr:col>
      <xdr:colOff>152400</xdr:colOff>
      <xdr:row>169</xdr:row>
      <xdr:rowOff>133350</xdr:rowOff>
    </xdr:to>
    <xdr:pic>
      <xdr:nvPicPr>
        <xdr:cNvPr id="129" name="Picture@0N\QPO history/release documentation@" descr="@0N\QPO history/release documentation@">
          <a:extLst>
            <a:ext uri="{FF2B5EF4-FFF2-40B4-BE49-F238E27FC236}">
              <a16:creationId xmlns:a16="http://schemas.microsoft.com/office/drawing/2014/main" id="{00000000-0008-0000-0500-00008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537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229</xdr:row>
      <xdr:rowOff>0</xdr:rowOff>
    </xdr:from>
    <xdr:to>
      <xdr:col>12</xdr:col>
      <xdr:colOff>152400</xdr:colOff>
      <xdr:row>229</xdr:row>
      <xdr:rowOff>133350</xdr:rowOff>
    </xdr:to>
    <xdr:pic>
      <xdr:nvPicPr>
        <xdr:cNvPr id="130" name="Picture@0N\QPO history/release documentation@" descr="@0N\QPO history/release documentation@">
          <a:extLst>
            <a:ext uri="{FF2B5EF4-FFF2-40B4-BE49-F238E27FC236}">
              <a16:creationId xmlns:a16="http://schemas.microsoft.com/office/drawing/2014/main" id="{00000000-0008-0000-0500-00008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9871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231</xdr:row>
      <xdr:rowOff>0</xdr:rowOff>
    </xdr:from>
    <xdr:to>
      <xdr:col>12</xdr:col>
      <xdr:colOff>152400</xdr:colOff>
      <xdr:row>231</xdr:row>
      <xdr:rowOff>133350</xdr:rowOff>
    </xdr:to>
    <xdr:pic>
      <xdr:nvPicPr>
        <xdr:cNvPr id="131" name="Picture@0N\QPO history/release documentation@" descr="@0N\QPO history/release documentation@">
          <a:extLst>
            <a:ext uri="{FF2B5EF4-FFF2-40B4-BE49-F238E27FC236}">
              <a16:creationId xmlns:a16="http://schemas.microsoft.com/office/drawing/2014/main" id="{00000000-0008-0000-0500-00008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0224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225</xdr:row>
      <xdr:rowOff>0</xdr:rowOff>
    </xdr:from>
    <xdr:to>
      <xdr:col>12</xdr:col>
      <xdr:colOff>152400</xdr:colOff>
      <xdr:row>225</xdr:row>
      <xdr:rowOff>133350</xdr:rowOff>
    </xdr:to>
    <xdr:pic>
      <xdr:nvPicPr>
        <xdr:cNvPr id="132" name="Picture@0N\QPO history/release documentation@" descr="@0N\QPO history/release documentation@">
          <a:extLst>
            <a:ext uri="{FF2B5EF4-FFF2-40B4-BE49-F238E27FC236}">
              <a16:creationId xmlns:a16="http://schemas.microsoft.com/office/drawing/2014/main" id="{00000000-0008-0000-0500-00008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9157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88</xdr:row>
      <xdr:rowOff>0</xdr:rowOff>
    </xdr:from>
    <xdr:to>
      <xdr:col>12</xdr:col>
      <xdr:colOff>152400</xdr:colOff>
      <xdr:row>88</xdr:row>
      <xdr:rowOff>133350</xdr:rowOff>
    </xdr:to>
    <xdr:pic>
      <xdr:nvPicPr>
        <xdr:cNvPr id="133" name="Picture@0N\QPO history/release documentation@" descr="@0N\QPO history/release documentation@">
          <a:extLst>
            <a:ext uri="{FF2B5EF4-FFF2-40B4-BE49-F238E27FC236}">
              <a16:creationId xmlns:a16="http://schemas.microsoft.com/office/drawing/2014/main" id="{00000000-0008-0000-0500-00008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5592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102</xdr:row>
      <xdr:rowOff>0</xdr:rowOff>
    </xdr:from>
    <xdr:to>
      <xdr:col>12</xdr:col>
      <xdr:colOff>152400</xdr:colOff>
      <xdr:row>102</xdr:row>
      <xdr:rowOff>133350</xdr:rowOff>
    </xdr:to>
    <xdr:pic>
      <xdr:nvPicPr>
        <xdr:cNvPr id="134" name="Picture@0N\QPO history/release documentation@" descr="@0N\QPO history/release documentation@">
          <a:extLst>
            <a:ext uri="{FF2B5EF4-FFF2-40B4-BE49-F238E27FC236}">
              <a16:creationId xmlns:a16="http://schemas.microsoft.com/office/drawing/2014/main" id="{00000000-0008-0000-0500-00008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021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77</xdr:row>
      <xdr:rowOff>0</xdr:rowOff>
    </xdr:from>
    <xdr:to>
      <xdr:col>12</xdr:col>
      <xdr:colOff>152400</xdr:colOff>
      <xdr:row>77</xdr:row>
      <xdr:rowOff>133350</xdr:rowOff>
    </xdr:to>
    <xdr:pic>
      <xdr:nvPicPr>
        <xdr:cNvPr id="135" name="Picture@0N\QPO history/release documentation@" descr="@0N\QPO history/release documentation@">
          <a:extLst>
            <a:ext uri="{FF2B5EF4-FFF2-40B4-BE49-F238E27FC236}">
              <a16:creationId xmlns:a16="http://schemas.microsoft.com/office/drawing/2014/main" id="{00000000-0008-0000-0500-00008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706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78</xdr:row>
      <xdr:rowOff>0</xdr:rowOff>
    </xdr:from>
    <xdr:to>
      <xdr:col>12</xdr:col>
      <xdr:colOff>152400</xdr:colOff>
      <xdr:row>78</xdr:row>
      <xdr:rowOff>133350</xdr:rowOff>
    </xdr:to>
    <xdr:pic>
      <xdr:nvPicPr>
        <xdr:cNvPr id="136" name="Picture@0N\QPO history/release documentation@" descr="@0N\QPO history/release documentation@">
          <a:extLst>
            <a:ext uri="{FF2B5EF4-FFF2-40B4-BE49-F238E27FC236}">
              <a16:creationId xmlns:a16="http://schemas.microsoft.com/office/drawing/2014/main" id="{00000000-0008-0000-0500-00008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877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97</xdr:row>
      <xdr:rowOff>0</xdr:rowOff>
    </xdr:from>
    <xdr:to>
      <xdr:col>12</xdr:col>
      <xdr:colOff>152400</xdr:colOff>
      <xdr:row>97</xdr:row>
      <xdr:rowOff>133350</xdr:rowOff>
    </xdr:to>
    <xdr:pic>
      <xdr:nvPicPr>
        <xdr:cNvPr id="137" name="Picture@0N\QPO history/release documentation@" descr="@0N\QPO history/release documentation@">
          <a:extLst>
            <a:ext uri="{FF2B5EF4-FFF2-40B4-BE49-F238E27FC236}">
              <a16:creationId xmlns:a16="http://schemas.microsoft.com/office/drawing/2014/main" id="{00000000-0008-0000-0500-00008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7164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104</xdr:row>
      <xdr:rowOff>0</xdr:rowOff>
    </xdr:from>
    <xdr:to>
      <xdr:col>12</xdr:col>
      <xdr:colOff>152400</xdr:colOff>
      <xdr:row>104</xdr:row>
      <xdr:rowOff>133350</xdr:rowOff>
    </xdr:to>
    <xdr:pic>
      <xdr:nvPicPr>
        <xdr:cNvPr id="138" name="Picture@0N\QPO history/release documentation@" descr="@0N\QPO history/release documentation@">
          <a:extLst>
            <a:ext uri="{FF2B5EF4-FFF2-40B4-BE49-F238E27FC236}">
              <a16:creationId xmlns:a16="http://schemas.microsoft.com/office/drawing/2014/main" id="{00000000-0008-0000-0500-00008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364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105</xdr:row>
      <xdr:rowOff>0</xdr:rowOff>
    </xdr:from>
    <xdr:to>
      <xdr:col>12</xdr:col>
      <xdr:colOff>152400</xdr:colOff>
      <xdr:row>105</xdr:row>
      <xdr:rowOff>133350</xdr:rowOff>
    </xdr:to>
    <xdr:pic>
      <xdr:nvPicPr>
        <xdr:cNvPr id="139" name="Picture@0N\QPO history/release documentation@" descr="@0N\QPO history/release documentation@">
          <a:extLst>
            <a:ext uri="{FF2B5EF4-FFF2-40B4-BE49-F238E27FC236}">
              <a16:creationId xmlns:a16="http://schemas.microsoft.com/office/drawing/2014/main" id="{00000000-0008-0000-0500-00008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535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83</xdr:row>
      <xdr:rowOff>0</xdr:rowOff>
    </xdr:from>
    <xdr:to>
      <xdr:col>12</xdr:col>
      <xdr:colOff>152400</xdr:colOff>
      <xdr:row>83</xdr:row>
      <xdr:rowOff>133350</xdr:rowOff>
    </xdr:to>
    <xdr:pic>
      <xdr:nvPicPr>
        <xdr:cNvPr id="140" name="Picture@0N\QPO history/release documentation@" descr="@0N\QPO history/release documentation@">
          <a:extLst>
            <a:ext uri="{FF2B5EF4-FFF2-40B4-BE49-F238E27FC236}">
              <a16:creationId xmlns:a16="http://schemas.microsoft.com/office/drawing/2014/main" id="{00000000-0008-0000-0500-00008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4735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92</xdr:row>
      <xdr:rowOff>0</xdr:rowOff>
    </xdr:from>
    <xdr:to>
      <xdr:col>12</xdr:col>
      <xdr:colOff>152400</xdr:colOff>
      <xdr:row>92</xdr:row>
      <xdr:rowOff>133350</xdr:rowOff>
    </xdr:to>
    <xdr:pic>
      <xdr:nvPicPr>
        <xdr:cNvPr id="141" name="Picture@0N\QPO history/release documentation@" descr="@0N\QPO history/release documentation@">
          <a:extLst>
            <a:ext uri="{FF2B5EF4-FFF2-40B4-BE49-F238E27FC236}">
              <a16:creationId xmlns:a16="http://schemas.microsoft.com/office/drawing/2014/main" id="{00000000-0008-0000-0500-00008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6287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209</xdr:row>
      <xdr:rowOff>0</xdr:rowOff>
    </xdr:from>
    <xdr:to>
      <xdr:col>12</xdr:col>
      <xdr:colOff>152400</xdr:colOff>
      <xdr:row>209</xdr:row>
      <xdr:rowOff>133350</xdr:rowOff>
    </xdr:to>
    <xdr:pic>
      <xdr:nvPicPr>
        <xdr:cNvPr id="142" name="Picture@0N\QPO history/release documentation@" descr="@0N\QPO history/release documentation@">
          <a:extLst>
            <a:ext uri="{FF2B5EF4-FFF2-40B4-BE49-F238E27FC236}">
              <a16:creationId xmlns:a16="http://schemas.microsoft.com/office/drawing/2014/main" id="{00000000-0008-0000-0500-00008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6414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216</xdr:row>
      <xdr:rowOff>0</xdr:rowOff>
    </xdr:from>
    <xdr:to>
      <xdr:col>12</xdr:col>
      <xdr:colOff>152400</xdr:colOff>
      <xdr:row>216</xdr:row>
      <xdr:rowOff>133350</xdr:rowOff>
    </xdr:to>
    <xdr:pic>
      <xdr:nvPicPr>
        <xdr:cNvPr id="143" name="Picture@0N\QPO history/release documentation@" descr="@0N\QPO history/release documentation@">
          <a:extLst>
            <a:ext uri="{FF2B5EF4-FFF2-40B4-BE49-F238E27FC236}">
              <a16:creationId xmlns:a16="http://schemas.microsoft.com/office/drawing/2014/main" id="{00000000-0008-0000-0500-00008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614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xdr:row>
      <xdr:rowOff>0</xdr:rowOff>
    </xdr:from>
    <xdr:to>
      <xdr:col>12</xdr:col>
      <xdr:colOff>152400</xdr:colOff>
      <xdr:row>29</xdr:row>
      <xdr:rowOff>133350</xdr:rowOff>
    </xdr:to>
    <xdr:pic>
      <xdr:nvPicPr>
        <xdr:cNvPr id="144" name="Picture@0N\QPO history/release documentation@" descr="@0N\QPO history/release documentation@">
          <a:extLst>
            <a:ext uri="{FF2B5EF4-FFF2-40B4-BE49-F238E27FC236}">
              <a16:creationId xmlns:a16="http://schemas.microsoft.com/office/drawing/2014/main" id="{00000000-0008-0000-0500-00009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362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49</xdr:row>
      <xdr:rowOff>0</xdr:rowOff>
    </xdr:from>
    <xdr:to>
      <xdr:col>12</xdr:col>
      <xdr:colOff>152400</xdr:colOff>
      <xdr:row>49</xdr:row>
      <xdr:rowOff>133350</xdr:rowOff>
    </xdr:to>
    <xdr:pic>
      <xdr:nvPicPr>
        <xdr:cNvPr id="145" name="Picture@0N\QPO history/release documentation@" descr="@0N\QPO history/release documentation@">
          <a:extLst>
            <a:ext uri="{FF2B5EF4-FFF2-40B4-BE49-F238E27FC236}">
              <a16:creationId xmlns:a16="http://schemas.microsoft.com/office/drawing/2014/main" id="{00000000-0008-0000-0500-00009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8848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166</xdr:row>
      <xdr:rowOff>0</xdr:rowOff>
    </xdr:from>
    <xdr:to>
      <xdr:col>12</xdr:col>
      <xdr:colOff>152400</xdr:colOff>
      <xdr:row>166</xdr:row>
      <xdr:rowOff>133350</xdr:rowOff>
    </xdr:to>
    <xdr:pic>
      <xdr:nvPicPr>
        <xdr:cNvPr id="146" name="Picture@0N\QPO history/release documentation@" descr="@0N\QPO history/release documentation@">
          <a:extLst>
            <a:ext uri="{FF2B5EF4-FFF2-40B4-BE49-F238E27FC236}">
              <a16:creationId xmlns:a16="http://schemas.microsoft.com/office/drawing/2014/main" id="{00000000-0008-0000-0500-00009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022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35</xdr:row>
      <xdr:rowOff>0</xdr:rowOff>
    </xdr:from>
    <xdr:to>
      <xdr:col>12</xdr:col>
      <xdr:colOff>152400</xdr:colOff>
      <xdr:row>35</xdr:row>
      <xdr:rowOff>133350</xdr:rowOff>
    </xdr:to>
    <xdr:pic>
      <xdr:nvPicPr>
        <xdr:cNvPr id="147" name="Picture@0N\QPO history/release documentation@" descr="@0N\QPO history/release documentation@">
          <a:extLst>
            <a:ext uri="{FF2B5EF4-FFF2-40B4-BE49-F238E27FC236}">
              <a16:creationId xmlns:a16="http://schemas.microsoft.com/office/drawing/2014/main" id="{00000000-0008-0000-0500-00009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410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34</xdr:row>
      <xdr:rowOff>0</xdr:rowOff>
    </xdr:from>
    <xdr:to>
      <xdr:col>12</xdr:col>
      <xdr:colOff>152400</xdr:colOff>
      <xdr:row>34</xdr:row>
      <xdr:rowOff>133350</xdr:rowOff>
    </xdr:to>
    <xdr:pic>
      <xdr:nvPicPr>
        <xdr:cNvPr id="148" name="Picture@0N\QPO history/release documentation@" descr="@0N\QPO history/release documentation@">
          <a:extLst>
            <a:ext uri="{FF2B5EF4-FFF2-40B4-BE49-F238E27FC236}">
              <a16:creationId xmlns:a16="http://schemas.microsoft.com/office/drawing/2014/main" id="{00000000-0008-0000-0500-00009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229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40</xdr:row>
      <xdr:rowOff>0</xdr:rowOff>
    </xdr:from>
    <xdr:to>
      <xdr:col>12</xdr:col>
      <xdr:colOff>152400</xdr:colOff>
      <xdr:row>40</xdr:row>
      <xdr:rowOff>133350</xdr:rowOff>
    </xdr:to>
    <xdr:pic>
      <xdr:nvPicPr>
        <xdr:cNvPr id="149" name="Picture@0N\QPO history/release documentation@" descr="@0N\QPO history/release documentation@">
          <a:extLst>
            <a:ext uri="{FF2B5EF4-FFF2-40B4-BE49-F238E27FC236}">
              <a16:creationId xmlns:a16="http://schemas.microsoft.com/office/drawing/2014/main" id="{00000000-0008-0000-0500-00009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286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37</xdr:row>
      <xdr:rowOff>0</xdr:rowOff>
    </xdr:from>
    <xdr:to>
      <xdr:col>12</xdr:col>
      <xdr:colOff>152400</xdr:colOff>
      <xdr:row>37</xdr:row>
      <xdr:rowOff>133350</xdr:rowOff>
    </xdr:to>
    <xdr:pic>
      <xdr:nvPicPr>
        <xdr:cNvPr id="150" name="Picture@0N\QPO history/release documentation@" descr="@0N\QPO history/release documentation@">
          <a:extLst>
            <a:ext uri="{FF2B5EF4-FFF2-40B4-BE49-F238E27FC236}">
              <a16:creationId xmlns:a16="http://schemas.microsoft.com/office/drawing/2014/main" id="{00000000-0008-0000-0500-00009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753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52</xdr:row>
      <xdr:rowOff>0</xdr:rowOff>
    </xdr:from>
    <xdr:to>
      <xdr:col>12</xdr:col>
      <xdr:colOff>152400</xdr:colOff>
      <xdr:row>52</xdr:row>
      <xdr:rowOff>133350</xdr:rowOff>
    </xdr:to>
    <xdr:pic>
      <xdr:nvPicPr>
        <xdr:cNvPr id="151" name="Picture@0N\QPO history/release documentation@" descr="@0N\QPO history/release documentation@">
          <a:extLst>
            <a:ext uri="{FF2B5EF4-FFF2-40B4-BE49-F238E27FC236}">
              <a16:creationId xmlns:a16="http://schemas.microsoft.com/office/drawing/2014/main" id="{00000000-0008-0000-0500-00009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9363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39</xdr:row>
      <xdr:rowOff>0</xdr:rowOff>
    </xdr:from>
    <xdr:to>
      <xdr:col>12</xdr:col>
      <xdr:colOff>152400</xdr:colOff>
      <xdr:row>39</xdr:row>
      <xdr:rowOff>133350</xdr:rowOff>
    </xdr:to>
    <xdr:pic>
      <xdr:nvPicPr>
        <xdr:cNvPr id="152" name="Picture@0N\QPO history/release documentation@" descr="@0N\QPO history/release documentation@">
          <a:extLst>
            <a:ext uri="{FF2B5EF4-FFF2-40B4-BE49-F238E27FC236}">
              <a16:creationId xmlns:a16="http://schemas.microsoft.com/office/drawing/2014/main" id="{00000000-0008-0000-0500-00009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115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54</xdr:row>
      <xdr:rowOff>0</xdr:rowOff>
    </xdr:from>
    <xdr:to>
      <xdr:col>12</xdr:col>
      <xdr:colOff>152400</xdr:colOff>
      <xdr:row>54</xdr:row>
      <xdr:rowOff>133350</xdr:rowOff>
    </xdr:to>
    <xdr:pic>
      <xdr:nvPicPr>
        <xdr:cNvPr id="153" name="Picture@0N\QPO history/release documentation@" descr="@0N\QPO history/release documentation@">
          <a:extLst>
            <a:ext uri="{FF2B5EF4-FFF2-40B4-BE49-F238E27FC236}">
              <a16:creationId xmlns:a16="http://schemas.microsoft.com/office/drawing/2014/main" id="{00000000-0008-0000-0500-00009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9705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xdr:row>
      <xdr:rowOff>0</xdr:rowOff>
    </xdr:from>
    <xdr:to>
      <xdr:col>12</xdr:col>
      <xdr:colOff>152400</xdr:colOff>
      <xdr:row>28</xdr:row>
      <xdr:rowOff>133350</xdr:rowOff>
    </xdr:to>
    <xdr:pic>
      <xdr:nvPicPr>
        <xdr:cNvPr id="154" name="Picture@0N\QPO history/release documentation@" descr="@0N\QPO history/release documentation@">
          <a:extLst>
            <a:ext uri="{FF2B5EF4-FFF2-40B4-BE49-F238E27FC236}">
              <a16:creationId xmlns:a16="http://schemas.microsoft.com/office/drawing/2014/main" id="{00000000-0008-0000-0500-00009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191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53</xdr:row>
      <xdr:rowOff>0</xdr:rowOff>
    </xdr:from>
    <xdr:to>
      <xdr:col>12</xdr:col>
      <xdr:colOff>152400</xdr:colOff>
      <xdr:row>53</xdr:row>
      <xdr:rowOff>133350</xdr:rowOff>
    </xdr:to>
    <xdr:pic>
      <xdr:nvPicPr>
        <xdr:cNvPr id="155" name="Picture@0N\QPO history/release documentation@" descr="@0N\QPO history/release documentation@">
          <a:extLst>
            <a:ext uri="{FF2B5EF4-FFF2-40B4-BE49-F238E27FC236}">
              <a16:creationId xmlns:a16="http://schemas.microsoft.com/office/drawing/2014/main" id="{00000000-0008-0000-0500-00009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9534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36</xdr:row>
      <xdr:rowOff>0</xdr:rowOff>
    </xdr:from>
    <xdr:to>
      <xdr:col>12</xdr:col>
      <xdr:colOff>152400</xdr:colOff>
      <xdr:row>36</xdr:row>
      <xdr:rowOff>133350</xdr:rowOff>
    </xdr:to>
    <xdr:pic>
      <xdr:nvPicPr>
        <xdr:cNvPr id="156" name="Picture@0N\QPO history/release documentation@" descr="@0N\QPO history/release documentation@">
          <a:extLst>
            <a:ext uri="{FF2B5EF4-FFF2-40B4-BE49-F238E27FC236}">
              <a16:creationId xmlns:a16="http://schemas.microsoft.com/office/drawing/2014/main" id="{00000000-0008-0000-0500-00009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581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158</xdr:row>
      <xdr:rowOff>0</xdr:rowOff>
    </xdr:from>
    <xdr:to>
      <xdr:col>12</xdr:col>
      <xdr:colOff>152400</xdr:colOff>
      <xdr:row>158</xdr:row>
      <xdr:rowOff>133350</xdr:rowOff>
    </xdr:to>
    <xdr:pic>
      <xdr:nvPicPr>
        <xdr:cNvPr id="157" name="Picture@0N\QPO history/release documentation@" descr="@0N\QPO history/release documentation@">
          <a:extLst>
            <a:ext uri="{FF2B5EF4-FFF2-40B4-BE49-F238E27FC236}">
              <a16:creationId xmlns:a16="http://schemas.microsoft.com/office/drawing/2014/main" id="{00000000-0008-0000-0500-00009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651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48</xdr:row>
      <xdr:rowOff>0</xdr:rowOff>
    </xdr:from>
    <xdr:to>
      <xdr:col>12</xdr:col>
      <xdr:colOff>152400</xdr:colOff>
      <xdr:row>48</xdr:row>
      <xdr:rowOff>133350</xdr:rowOff>
    </xdr:to>
    <xdr:pic>
      <xdr:nvPicPr>
        <xdr:cNvPr id="158" name="Picture@0N\QPO history/release documentation@" descr="@0N\QPO history/release documentation@">
          <a:extLst>
            <a:ext uri="{FF2B5EF4-FFF2-40B4-BE49-F238E27FC236}">
              <a16:creationId xmlns:a16="http://schemas.microsoft.com/office/drawing/2014/main" id="{00000000-0008-0000-0500-00009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8667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161</xdr:row>
      <xdr:rowOff>0</xdr:rowOff>
    </xdr:from>
    <xdr:to>
      <xdr:col>12</xdr:col>
      <xdr:colOff>152400</xdr:colOff>
      <xdr:row>161</xdr:row>
      <xdr:rowOff>133350</xdr:rowOff>
    </xdr:to>
    <xdr:pic>
      <xdr:nvPicPr>
        <xdr:cNvPr id="159" name="Picture@0N\QPO history/release documentation@" descr="@0N\QPO history/release documentation@">
          <a:extLst>
            <a:ext uri="{FF2B5EF4-FFF2-40B4-BE49-F238E27FC236}">
              <a16:creationId xmlns:a16="http://schemas.microsoft.com/office/drawing/2014/main" id="{00000000-0008-0000-0500-00009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8165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55</xdr:row>
      <xdr:rowOff>0</xdr:rowOff>
    </xdr:from>
    <xdr:to>
      <xdr:col>12</xdr:col>
      <xdr:colOff>152400</xdr:colOff>
      <xdr:row>55</xdr:row>
      <xdr:rowOff>133350</xdr:rowOff>
    </xdr:to>
    <xdr:pic>
      <xdr:nvPicPr>
        <xdr:cNvPr id="160" name="Picture@0N\QPO history/release documentation@" descr="@0N\QPO history/release documentation@">
          <a:extLst>
            <a:ext uri="{FF2B5EF4-FFF2-40B4-BE49-F238E27FC236}">
              <a16:creationId xmlns:a16="http://schemas.microsoft.com/office/drawing/2014/main" id="{00000000-0008-0000-0500-0000A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9877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167</xdr:row>
      <xdr:rowOff>0</xdr:rowOff>
    </xdr:from>
    <xdr:to>
      <xdr:col>12</xdr:col>
      <xdr:colOff>152400</xdr:colOff>
      <xdr:row>167</xdr:row>
      <xdr:rowOff>133350</xdr:rowOff>
    </xdr:to>
    <xdr:pic>
      <xdr:nvPicPr>
        <xdr:cNvPr id="161" name="Picture@0N\QPO history/release documentation@" descr="@0N\QPO history/release documentation@">
          <a:extLst>
            <a:ext uri="{FF2B5EF4-FFF2-40B4-BE49-F238E27FC236}">
              <a16:creationId xmlns:a16="http://schemas.microsoft.com/office/drawing/2014/main" id="{00000000-0008-0000-0500-0000A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194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xdr:row>
      <xdr:rowOff>0</xdr:rowOff>
    </xdr:from>
    <xdr:to>
      <xdr:col>12</xdr:col>
      <xdr:colOff>152400</xdr:colOff>
      <xdr:row>25</xdr:row>
      <xdr:rowOff>133350</xdr:rowOff>
    </xdr:to>
    <xdr:pic>
      <xdr:nvPicPr>
        <xdr:cNvPr id="162" name="Picture@0N\QPO history/release documentation@" descr="@0N\QPO history/release documentation@">
          <a:extLst>
            <a:ext uri="{FF2B5EF4-FFF2-40B4-BE49-F238E27FC236}">
              <a16:creationId xmlns:a16="http://schemas.microsoft.com/office/drawing/2014/main" id="{00000000-0008-0000-0500-0000A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676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41</xdr:row>
      <xdr:rowOff>0</xdr:rowOff>
    </xdr:from>
    <xdr:to>
      <xdr:col>12</xdr:col>
      <xdr:colOff>152400</xdr:colOff>
      <xdr:row>41</xdr:row>
      <xdr:rowOff>133350</xdr:rowOff>
    </xdr:to>
    <xdr:pic>
      <xdr:nvPicPr>
        <xdr:cNvPr id="163" name="Picture@0N\QPO history/release documentation@" descr="@0N\QPO history/release documentation@">
          <a:extLst>
            <a:ext uri="{FF2B5EF4-FFF2-40B4-BE49-F238E27FC236}">
              <a16:creationId xmlns:a16="http://schemas.microsoft.com/office/drawing/2014/main" id="{00000000-0008-0000-0500-0000A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458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50</xdr:row>
      <xdr:rowOff>0</xdr:rowOff>
    </xdr:from>
    <xdr:to>
      <xdr:col>12</xdr:col>
      <xdr:colOff>152400</xdr:colOff>
      <xdr:row>50</xdr:row>
      <xdr:rowOff>133350</xdr:rowOff>
    </xdr:to>
    <xdr:pic>
      <xdr:nvPicPr>
        <xdr:cNvPr id="164" name="Picture@0N\QPO history/release documentation@" descr="@0N\QPO history/release documentation@">
          <a:extLst>
            <a:ext uri="{FF2B5EF4-FFF2-40B4-BE49-F238E27FC236}">
              <a16:creationId xmlns:a16="http://schemas.microsoft.com/office/drawing/2014/main" id="{00000000-0008-0000-0500-0000A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9020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47</xdr:row>
      <xdr:rowOff>0</xdr:rowOff>
    </xdr:from>
    <xdr:to>
      <xdr:col>12</xdr:col>
      <xdr:colOff>152400</xdr:colOff>
      <xdr:row>47</xdr:row>
      <xdr:rowOff>133350</xdr:rowOff>
    </xdr:to>
    <xdr:pic>
      <xdr:nvPicPr>
        <xdr:cNvPr id="165" name="Picture@0N\QPO history/release documentation@" descr="@0N\QPO history/release documentation@">
          <a:extLst>
            <a:ext uri="{FF2B5EF4-FFF2-40B4-BE49-F238E27FC236}">
              <a16:creationId xmlns:a16="http://schemas.microsoft.com/office/drawing/2014/main" id="{00000000-0008-0000-0500-0000A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8496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160</xdr:row>
      <xdr:rowOff>0</xdr:rowOff>
    </xdr:from>
    <xdr:to>
      <xdr:col>12</xdr:col>
      <xdr:colOff>152400</xdr:colOff>
      <xdr:row>160</xdr:row>
      <xdr:rowOff>133350</xdr:rowOff>
    </xdr:to>
    <xdr:pic>
      <xdr:nvPicPr>
        <xdr:cNvPr id="166" name="Picture@0N\QPO history/release documentation@" descr="@0N\QPO history/release documentation@">
          <a:extLst>
            <a:ext uri="{FF2B5EF4-FFF2-40B4-BE49-F238E27FC236}">
              <a16:creationId xmlns:a16="http://schemas.microsoft.com/office/drawing/2014/main" id="{00000000-0008-0000-0500-0000A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993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xdr:row>
      <xdr:rowOff>0</xdr:rowOff>
    </xdr:from>
    <xdr:to>
      <xdr:col>12</xdr:col>
      <xdr:colOff>152400</xdr:colOff>
      <xdr:row>26</xdr:row>
      <xdr:rowOff>133350</xdr:rowOff>
    </xdr:to>
    <xdr:pic>
      <xdr:nvPicPr>
        <xdr:cNvPr id="167" name="Picture@0N\QPO history/release documentation@" descr="@0N\QPO history/release documentation@">
          <a:extLst>
            <a:ext uri="{FF2B5EF4-FFF2-40B4-BE49-F238E27FC236}">
              <a16:creationId xmlns:a16="http://schemas.microsoft.com/office/drawing/2014/main" id="{00000000-0008-0000-0500-0000A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848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xdr:row>
      <xdr:rowOff>0</xdr:rowOff>
    </xdr:from>
    <xdr:to>
      <xdr:col>12</xdr:col>
      <xdr:colOff>152400</xdr:colOff>
      <xdr:row>24</xdr:row>
      <xdr:rowOff>133350</xdr:rowOff>
    </xdr:to>
    <xdr:pic>
      <xdr:nvPicPr>
        <xdr:cNvPr id="168" name="Picture@0N\QPO history/release documentation@" descr="@0N\QPO history/release documentation@">
          <a:extLst>
            <a:ext uri="{FF2B5EF4-FFF2-40B4-BE49-F238E27FC236}">
              <a16:creationId xmlns:a16="http://schemas.microsoft.com/office/drawing/2014/main" id="{00000000-0008-0000-0500-0000A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505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xdr:row>
      <xdr:rowOff>0</xdr:rowOff>
    </xdr:from>
    <xdr:to>
      <xdr:col>12</xdr:col>
      <xdr:colOff>152400</xdr:colOff>
      <xdr:row>27</xdr:row>
      <xdr:rowOff>133350</xdr:rowOff>
    </xdr:to>
    <xdr:pic>
      <xdr:nvPicPr>
        <xdr:cNvPr id="169" name="Picture@0N\QPO history/release documentation@" descr="@0N\QPO history/release documentation@">
          <a:extLst>
            <a:ext uri="{FF2B5EF4-FFF2-40B4-BE49-F238E27FC236}">
              <a16:creationId xmlns:a16="http://schemas.microsoft.com/office/drawing/2014/main" id="{00000000-0008-0000-0500-0000A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019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174</xdr:row>
      <xdr:rowOff>0</xdr:rowOff>
    </xdr:from>
    <xdr:to>
      <xdr:col>12</xdr:col>
      <xdr:colOff>152400</xdr:colOff>
      <xdr:row>174</xdr:row>
      <xdr:rowOff>133350</xdr:rowOff>
    </xdr:to>
    <xdr:pic>
      <xdr:nvPicPr>
        <xdr:cNvPr id="170" name="Picture@0N\QPO history/release documentation@" descr="@0N\QPO history/release documentation@">
          <a:extLst>
            <a:ext uri="{FF2B5EF4-FFF2-40B4-BE49-F238E27FC236}">
              <a16:creationId xmlns:a16="http://schemas.microsoft.com/office/drawing/2014/main" id="{00000000-0008-0000-0500-0000A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0394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185</xdr:row>
      <xdr:rowOff>0</xdr:rowOff>
    </xdr:from>
    <xdr:to>
      <xdr:col>12</xdr:col>
      <xdr:colOff>152400</xdr:colOff>
      <xdr:row>185</xdr:row>
      <xdr:rowOff>133350</xdr:rowOff>
    </xdr:to>
    <xdr:pic>
      <xdr:nvPicPr>
        <xdr:cNvPr id="171" name="Picture@0N\QPO history/release documentation@" descr="@0N\QPO history/release documentation@">
          <a:extLst>
            <a:ext uri="{FF2B5EF4-FFF2-40B4-BE49-F238E27FC236}">
              <a16:creationId xmlns:a16="http://schemas.microsoft.com/office/drawing/2014/main" id="{00000000-0008-0000-0500-0000A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299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187</xdr:row>
      <xdr:rowOff>0</xdr:rowOff>
    </xdr:from>
    <xdr:to>
      <xdr:col>12</xdr:col>
      <xdr:colOff>152400</xdr:colOff>
      <xdr:row>187</xdr:row>
      <xdr:rowOff>133350</xdr:rowOff>
    </xdr:to>
    <xdr:pic>
      <xdr:nvPicPr>
        <xdr:cNvPr id="172" name="Picture@0N\QPO history/release documentation@" descr="@0N\QPO history/release documentation@">
          <a:extLst>
            <a:ext uri="{FF2B5EF4-FFF2-40B4-BE49-F238E27FC236}">
              <a16:creationId xmlns:a16="http://schemas.microsoft.com/office/drawing/2014/main" id="{00000000-0008-0000-0500-0000A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642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31</xdr:row>
      <xdr:rowOff>0</xdr:rowOff>
    </xdr:from>
    <xdr:to>
      <xdr:col>12</xdr:col>
      <xdr:colOff>152400</xdr:colOff>
      <xdr:row>31</xdr:row>
      <xdr:rowOff>133350</xdr:rowOff>
    </xdr:to>
    <xdr:pic>
      <xdr:nvPicPr>
        <xdr:cNvPr id="173" name="Picture@0N\QPO history/release documentation@" descr="@0N\QPO history/release documentation@">
          <a:extLst>
            <a:ext uri="{FF2B5EF4-FFF2-40B4-BE49-F238E27FC236}">
              <a16:creationId xmlns:a16="http://schemas.microsoft.com/office/drawing/2014/main" id="{00000000-0008-0000-0500-0000A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705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43</xdr:row>
      <xdr:rowOff>0</xdr:rowOff>
    </xdr:from>
    <xdr:to>
      <xdr:col>12</xdr:col>
      <xdr:colOff>152400</xdr:colOff>
      <xdr:row>43</xdr:row>
      <xdr:rowOff>133350</xdr:rowOff>
    </xdr:to>
    <xdr:pic>
      <xdr:nvPicPr>
        <xdr:cNvPr id="174" name="Picture@0N\QPO history/release documentation@" descr="@0N\QPO history/release documentation@">
          <a:extLst>
            <a:ext uri="{FF2B5EF4-FFF2-40B4-BE49-F238E27FC236}">
              <a16:creationId xmlns:a16="http://schemas.microsoft.com/office/drawing/2014/main" id="{00000000-0008-0000-0500-0000A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7800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172</xdr:row>
      <xdr:rowOff>0</xdr:rowOff>
    </xdr:from>
    <xdr:to>
      <xdr:col>12</xdr:col>
      <xdr:colOff>152400</xdr:colOff>
      <xdr:row>172</xdr:row>
      <xdr:rowOff>133350</xdr:rowOff>
    </xdr:to>
    <xdr:pic>
      <xdr:nvPicPr>
        <xdr:cNvPr id="175" name="Picture@0N\QPO history/release documentation@" descr="@0N\QPO history/release documentation@">
          <a:extLst>
            <a:ext uri="{FF2B5EF4-FFF2-40B4-BE49-F238E27FC236}">
              <a16:creationId xmlns:a16="http://schemas.microsoft.com/office/drawing/2014/main" id="{00000000-0008-0000-0500-0000A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0051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170</xdr:row>
      <xdr:rowOff>0</xdr:rowOff>
    </xdr:from>
    <xdr:to>
      <xdr:col>12</xdr:col>
      <xdr:colOff>152400</xdr:colOff>
      <xdr:row>170</xdr:row>
      <xdr:rowOff>133350</xdr:rowOff>
    </xdr:to>
    <xdr:pic>
      <xdr:nvPicPr>
        <xdr:cNvPr id="176" name="Picture@0N\QPO history/release documentation@" descr="@0N\QPO history/release documentation@">
          <a:extLst>
            <a:ext uri="{FF2B5EF4-FFF2-40B4-BE49-F238E27FC236}">
              <a16:creationId xmlns:a16="http://schemas.microsoft.com/office/drawing/2014/main" id="{00000000-0008-0000-0500-0000B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708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180</xdr:row>
      <xdr:rowOff>0</xdr:rowOff>
    </xdr:from>
    <xdr:to>
      <xdr:col>12</xdr:col>
      <xdr:colOff>152400</xdr:colOff>
      <xdr:row>180</xdr:row>
      <xdr:rowOff>133350</xdr:rowOff>
    </xdr:to>
    <xdr:pic>
      <xdr:nvPicPr>
        <xdr:cNvPr id="177" name="Picture@0N\QPO history/release documentation@" descr="@0N\QPO history/release documentation@">
          <a:extLst>
            <a:ext uri="{FF2B5EF4-FFF2-40B4-BE49-F238E27FC236}">
              <a16:creationId xmlns:a16="http://schemas.microsoft.com/office/drawing/2014/main" id="{00000000-0008-0000-0500-0000B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1442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182</xdr:row>
      <xdr:rowOff>0</xdr:rowOff>
    </xdr:from>
    <xdr:to>
      <xdr:col>12</xdr:col>
      <xdr:colOff>152400</xdr:colOff>
      <xdr:row>182</xdr:row>
      <xdr:rowOff>133350</xdr:rowOff>
    </xdr:to>
    <xdr:pic>
      <xdr:nvPicPr>
        <xdr:cNvPr id="178" name="Picture@0N\QPO history/release documentation@" descr="@0N\QPO history/release documentation@">
          <a:extLst>
            <a:ext uri="{FF2B5EF4-FFF2-40B4-BE49-F238E27FC236}">
              <a16:creationId xmlns:a16="http://schemas.microsoft.com/office/drawing/2014/main" id="{00000000-0008-0000-0500-0000B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1784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189</xdr:row>
      <xdr:rowOff>0</xdr:rowOff>
    </xdr:from>
    <xdr:to>
      <xdr:col>12</xdr:col>
      <xdr:colOff>152400</xdr:colOff>
      <xdr:row>189</xdr:row>
      <xdr:rowOff>133350</xdr:rowOff>
    </xdr:to>
    <xdr:pic>
      <xdr:nvPicPr>
        <xdr:cNvPr id="179" name="Picture@0N\QPO history/release documentation@" descr="@0N\QPO history/release documentation@">
          <a:extLst>
            <a:ext uri="{FF2B5EF4-FFF2-40B4-BE49-F238E27FC236}">
              <a16:creationId xmlns:a16="http://schemas.microsoft.com/office/drawing/2014/main" id="{00000000-0008-0000-0500-0000B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985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178</xdr:row>
      <xdr:rowOff>0</xdr:rowOff>
    </xdr:from>
    <xdr:to>
      <xdr:col>12</xdr:col>
      <xdr:colOff>152400</xdr:colOff>
      <xdr:row>178</xdr:row>
      <xdr:rowOff>133350</xdr:rowOff>
    </xdr:to>
    <xdr:pic>
      <xdr:nvPicPr>
        <xdr:cNvPr id="180" name="Picture@0N\QPO history/release documentation@" descr="@0N\QPO history/release documentation@">
          <a:extLst>
            <a:ext uri="{FF2B5EF4-FFF2-40B4-BE49-F238E27FC236}">
              <a16:creationId xmlns:a16="http://schemas.microsoft.com/office/drawing/2014/main" id="{00000000-0008-0000-0500-0000B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1099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xdr:row>
      <xdr:rowOff>0</xdr:rowOff>
    </xdr:from>
    <xdr:to>
      <xdr:col>12</xdr:col>
      <xdr:colOff>152400</xdr:colOff>
      <xdr:row>14</xdr:row>
      <xdr:rowOff>133350</xdr:rowOff>
    </xdr:to>
    <xdr:pic>
      <xdr:nvPicPr>
        <xdr:cNvPr id="181" name="Picture@0N\QPO history/release documentation@" descr="@0N\QPO history/release documentation@">
          <a:extLst>
            <a:ext uri="{FF2B5EF4-FFF2-40B4-BE49-F238E27FC236}">
              <a16:creationId xmlns:a16="http://schemas.microsoft.com/office/drawing/2014/main" id="{00000000-0008-0000-0500-0000B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81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192</xdr:row>
      <xdr:rowOff>0</xdr:rowOff>
    </xdr:from>
    <xdr:to>
      <xdr:col>12</xdr:col>
      <xdr:colOff>152400</xdr:colOff>
      <xdr:row>192</xdr:row>
      <xdr:rowOff>133350</xdr:rowOff>
    </xdr:to>
    <xdr:pic>
      <xdr:nvPicPr>
        <xdr:cNvPr id="182" name="Picture@0N\QPO history/release documentation@" descr="@0N\QPO history/release documentation@">
          <a:extLst>
            <a:ext uri="{FF2B5EF4-FFF2-40B4-BE49-F238E27FC236}">
              <a16:creationId xmlns:a16="http://schemas.microsoft.com/office/drawing/2014/main" id="{00000000-0008-0000-0500-0000B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3499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197</xdr:row>
      <xdr:rowOff>0</xdr:rowOff>
    </xdr:from>
    <xdr:to>
      <xdr:col>12</xdr:col>
      <xdr:colOff>152400</xdr:colOff>
      <xdr:row>197</xdr:row>
      <xdr:rowOff>133350</xdr:rowOff>
    </xdr:to>
    <xdr:pic>
      <xdr:nvPicPr>
        <xdr:cNvPr id="183" name="Picture@0N\QPO history/release documentation@" descr="@0N\QPO history/release documentation@">
          <a:extLst>
            <a:ext uri="{FF2B5EF4-FFF2-40B4-BE49-F238E27FC236}">
              <a16:creationId xmlns:a16="http://schemas.microsoft.com/office/drawing/2014/main" id="{00000000-0008-0000-0500-0000B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4356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195</xdr:row>
      <xdr:rowOff>0</xdr:rowOff>
    </xdr:from>
    <xdr:to>
      <xdr:col>12</xdr:col>
      <xdr:colOff>152400</xdr:colOff>
      <xdr:row>195</xdr:row>
      <xdr:rowOff>133350</xdr:rowOff>
    </xdr:to>
    <xdr:pic>
      <xdr:nvPicPr>
        <xdr:cNvPr id="184" name="Picture@0N\QPO history/release documentation@" descr="@0N\QPO history/release documentation@">
          <a:extLst>
            <a:ext uri="{FF2B5EF4-FFF2-40B4-BE49-F238E27FC236}">
              <a16:creationId xmlns:a16="http://schemas.microsoft.com/office/drawing/2014/main" id="{00000000-0008-0000-0500-0000B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4013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xdr:row>
      <xdr:rowOff>0</xdr:rowOff>
    </xdr:from>
    <xdr:to>
      <xdr:col>12</xdr:col>
      <xdr:colOff>152400</xdr:colOff>
      <xdr:row>19</xdr:row>
      <xdr:rowOff>133350</xdr:rowOff>
    </xdr:to>
    <xdr:pic>
      <xdr:nvPicPr>
        <xdr:cNvPr id="185" name="Picture@0N\QPO history/release documentation@" descr="@0N\QPO history/release documentation@">
          <a:extLst>
            <a:ext uri="{FF2B5EF4-FFF2-40B4-BE49-F238E27FC236}">
              <a16:creationId xmlns:a16="http://schemas.microsoft.com/office/drawing/2014/main" id="{00000000-0008-0000-0500-0000B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638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154</xdr:row>
      <xdr:rowOff>0</xdr:rowOff>
    </xdr:from>
    <xdr:to>
      <xdr:col>12</xdr:col>
      <xdr:colOff>152400</xdr:colOff>
      <xdr:row>154</xdr:row>
      <xdr:rowOff>133350</xdr:rowOff>
    </xdr:to>
    <xdr:pic>
      <xdr:nvPicPr>
        <xdr:cNvPr id="186" name="Picture@0N\QPO history/release documentation@" descr="@0N\QPO history/release documentation@">
          <a:extLst>
            <a:ext uri="{FF2B5EF4-FFF2-40B4-BE49-F238E27FC236}">
              <a16:creationId xmlns:a16="http://schemas.microsoft.com/office/drawing/2014/main" id="{00000000-0008-0000-0500-0000B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6965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202</xdr:row>
      <xdr:rowOff>0</xdr:rowOff>
    </xdr:from>
    <xdr:to>
      <xdr:col>12</xdr:col>
      <xdr:colOff>152400</xdr:colOff>
      <xdr:row>202</xdr:row>
      <xdr:rowOff>133350</xdr:rowOff>
    </xdr:to>
    <xdr:pic>
      <xdr:nvPicPr>
        <xdr:cNvPr id="187" name="Picture@0N\QPO history/release documentation@" descr="@0N\QPO history/release documentation@">
          <a:extLst>
            <a:ext uri="{FF2B5EF4-FFF2-40B4-BE49-F238E27FC236}">
              <a16:creationId xmlns:a16="http://schemas.microsoft.com/office/drawing/2014/main" id="{00000000-0008-0000-0500-0000B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5213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151</xdr:row>
      <xdr:rowOff>0</xdr:rowOff>
    </xdr:from>
    <xdr:to>
      <xdr:col>12</xdr:col>
      <xdr:colOff>152400</xdr:colOff>
      <xdr:row>151</xdr:row>
      <xdr:rowOff>133350</xdr:rowOff>
    </xdr:to>
    <xdr:pic>
      <xdr:nvPicPr>
        <xdr:cNvPr id="188" name="Picture@0N\QPO history/release documentation@" descr="@0N\QPO history/release documentation@">
          <a:extLst>
            <a:ext uri="{FF2B5EF4-FFF2-40B4-BE49-F238E27FC236}">
              <a16:creationId xmlns:a16="http://schemas.microsoft.com/office/drawing/2014/main" id="{00000000-0008-0000-0500-0000B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6450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207</xdr:row>
      <xdr:rowOff>0</xdr:rowOff>
    </xdr:from>
    <xdr:to>
      <xdr:col>12</xdr:col>
      <xdr:colOff>152400</xdr:colOff>
      <xdr:row>207</xdr:row>
      <xdr:rowOff>133350</xdr:rowOff>
    </xdr:to>
    <xdr:pic>
      <xdr:nvPicPr>
        <xdr:cNvPr id="189" name="Picture@0N\QPO history/release documentation@" descr="@0N\QPO history/release documentation@">
          <a:extLst>
            <a:ext uri="{FF2B5EF4-FFF2-40B4-BE49-F238E27FC236}">
              <a16:creationId xmlns:a16="http://schemas.microsoft.com/office/drawing/2014/main" id="{00000000-0008-0000-0500-0000B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6071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205</xdr:row>
      <xdr:rowOff>0</xdr:rowOff>
    </xdr:from>
    <xdr:to>
      <xdr:col>12</xdr:col>
      <xdr:colOff>152400</xdr:colOff>
      <xdr:row>205</xdr:row>
      <xdr:rowOff>133350</xdr:rowOff>
    </xdr:to>
    <xdr:pic>
      <xdr:nvPicPr>
        <xdr:cNvPr id="190" name="Picture@0N\QPO history/release documentation@" descr="@0N\QPO history/release documentation@">
          <a:extLst>
            <a:ext uri="{FF2B5EF4-FFF2-40B4-BE49-F238E27FC236}">
              <a16:creationId xmlns:a16="http://schemas.microsoft.com/office/drawing/2014/main" id="{00000000-0008-0000-0500-0000B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5728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159</xdr:row>
      <xdr:rowOff>0</xdr:rowOff>
    </xdr:from>
    <xdr:to>
      <xdr:col>12</xdr:col>
      <xdr:colOff>152400</xdr:colOff>
      <xdr:row>159</xdr:row>
      <xdr:rowOff>133350</xdr:rowOff>
    </xdr:to>
    <xdr:pic>
      <xdr:nvPicPr>
        <xdr:cNvPr id="191" name="Picture@0N\QPO history/release documentation@" descr="@0N\QPO history/release documentation@">
          <a:extLst>
            <a:ext uri="{FF2B5EF4-FFF2-40B4-BE49-F238E27FC236}">
              <a16:creationId xmlns:a16="http://schemas.microsoft.com/office/drawing/2014/main" id="{00000000-0008-0000-0500-0000B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7822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xdr:row>
      <xdr:rowOff>0</xdr:rowOff>
    </xdr:from>
    <xdr:to>
      <xdr:col>12</xdr:col>
      <xdr:colOff>152400</xdr:colOff>
      <xdr:row>20</xdr:row>
      <xdr:rowOff>133350</xdr:rowOff>
    </xdr:to>
    <xdr:pic>
      <xdr:nvPicPr>
        <xdr:cNvPr id="192" name="Picture@0N\QPO history/release documentation@" descr="@0N\QPO history/release documentation@">
          <a:extLst>
            <a:ext uri="{FF2B5EF4-FFF2-40B4-BE49-F238E27FC236}">
              <a16:creationId xmlns:a16="http://schemas.microsoft.com/office/drawing/2014/main" id="{00000000-0008-0000-0500-0000C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819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164</xdr:row>
      <xdr:rowOff>0</xdr:rowOff>
    </xdr:from>
    <xdr:to>
      <xdr:col>12</xdr:col>
      <xdr:colOff>152400</xdr:colOff>
      <xdr:row>164</xdr:row>
      <xdr:rowOff>133350</xdr:rowOff>
    </xdr:to>
    <xdr:pic>
      <xdr:nvPicPr>
        <xdr:cNvPr id="193" name="Picture@0N\QPO history/release documentation@" descr="@0N\QPO history/release documentation@">
          <a:extLst>
            <a:ext uri="{FF2B5EF4-FFF2-40B4-BE49-F238E27FC236}">
              <a16:creationId xmlns:a16="http://schemas.microsoft.com/office/drawing/2014/main" id="{00000000-0008-0000-0500-0000C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8679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70</xdr:row>
      <xdr:rowOff>0</xdr:rowOff>
    </xdr:from>
    <xdr:to>
      <xdr:col>12</xdr:col>
      <xdr:colOff>152400</xdr:colOff>
      <xdr:row>70</xdr:row>
      <xdr:rowOff>133350</xdr:rowOff>
    </xdr:to>
    <xdr:pic>
      <xdr:nvPicPr>
        <xdr:cNvPr id="194" name="Picture@0N\QPO history/release documentation@" descr="@0N\QPO history/release documentation@">
          <a:extLst>
            <a:ext uri="{FF2B5EF4-FFF2-40B4-BE49-F238E27FC236}">
              <a16:creationId xmlns:a16="http://schemas.microsoft.com/office/drawing/2014/main" id="{00000000-0008-0000-0500-0000C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2506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62</xdr:row>
      <xdr:rowOff>0</xdr:rowOff>
    </xdr:from>
    <xdr:to>
      <xdr:col>12</xdr:col>
      <xdr:colOff>152400</xdr:colOff>
      <xdr:row>62</xdr:row>
      <xdr:rowOff>133350</xdr:rowOff>
    </xdr:to>
    <xdr:pic>
      <xdr:nvPicPr>
        <xdr:cNvPr id="195" name="Picture@0N\QPO history/release documentation@" descr="@0N\QPO history/release documentation@">
          <a:extLst>
            <a:ext uri="{FF2B5EF4-FFF2-40B4-BE49-F238E27FC236}">
              <a16:creationId xmlns:a16="http://schemas.microsoft.com/office/drawing/2014/main" id="{00000000-0008-0000-0500-0000C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1115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60</xdr:row>
      <xdr:rowOff>0</xdr:rowOff>
    </xdr:from>
    <xdr:to>
      <xdr:col>12</xdr:col>
      <xdr:colOff>152400</xdr:colOff>
      <xdr:row>60</xdr:row>
      <xdr:rowOff>133350</xdr:rowOff>
    </xdr:to>
    <xdr:pic>
      <xdr:nvPicPr>
        <xdr:cNvPr id="196" name="Picture@0N\QPO history/release documentation@" descr="@0N\QPO history/release documentation@">
          <a:extLst>
            <a:ext uri="{FF2B5EF4-FFF2-40B4-BE49-F238E27FC236}">
              <a16:creationId xmlns:a16="http://schemas.microsoft.com/office/drawing/2014/main" id="{00000000-0008-0000-0500-0000C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0772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217</xdr:row>
      <xdr:rowOff>0</xdr:rowOff>
    </xdr:from>
    <xdr:to>
      <xdr:col>12</xdr:col>
      <xdr:colOff>152400</xdr:colOff>
      <xdr:row>217</xdr:row>
      <xdr:rowOff>133350</xdr:rowOff>
    </xdr:to>
    <xdr:pic>
      <xdr:nvPicPr>
        <xdr:cNvPr id="197" name="Picture@0N\QPO history/release documentation@" descr="@0N\QPO history/release documentation@">
          <a:extLst>
            <a:ext uri="{FF2B5EF4-FFF2-40B4-BE49-F238E27FC236}">
              <a16:creationId xmlns:a16="http://schemas.microsoft.com/office/drawing/2014/main" id="{00000000-0008-0000-0500-0000C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785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124</xdr:row>
      <xdr:rowOff>0</xdr:rowOff>
    </xdr:from>
    <xdr:to>
      <xdr:col>12</xdr:col>
      <xdr:colOff>152400</xdr:colOff>
      <xdr:row>124</xdr:row>
      <xdr:rowOff>133350</xdr:rowOff>
    </xdr:to>
    <xdr:pic>
      <xdr:nvPicPr>
        <xdr:cNvPr id="198" name="Picture@0N\QPO history/release documentation@" descr="@0N\QPO history/release documentation@">
          <a:extLst>
            <a:ext uri="{FF2B5EF4-FFF2-40B4-BE49-F238E27FC236}">
              <a16:creationId xmlns:a16="http://schemas.microsoft.com/office/drawing/2014/main" id="{00000000-0008-0000-0500-0000C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812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66</xdr:row>
      <xdr:rowOff>0</xdr:rowOff>
    </xdr:from>
    <xdr:to>
      <xdr:col>12</xdr:col>
      <xdr:colOff>152400</xdr:colOff>
      <xdr:row>66</xdr:row>
      <xdr:rowOff>133350</xdr:rowOff>
    </xdr:to>
    <xdr:pic>
      <xdr:nvPicPr>
        <xdr:cNvPr id="199" name="Picture@0N\QPO history/release documentation@" descr="@0N\QPO history/release documentation@">
          <a:extLst>
            <a:ext uri="{FF2B5EF4-FFF2-40B4-BE49-F238E27FC236}">
              <a16:creationId xmlns:a16="http://schemas.microsoft.com/office/drawing/2014/main" id="{00000000-0008-0000-0500-0000C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1811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61</xdr:row>
      <xdr:rowOff>0</xdr:rowOff>
    </xdr:from>
    <xdr:to>
      <xdr:col>12</xdr:col>
      <xdr:colOff>152400</xdr:colOff>
      <xdr:row>61</xdr:row>
      <xdr:rowOff>133350</xdr:rowOff>
    </xdr:to>
    <xdr:pic>
      <xdr:nvPicPr>
        <xdr:cNvPr id="200" name="Picture@0N\QPO history/release documentation@" descr="@0N\QPO history/release documentation@">
          <a:extLst>
            <a:ext uri="{FF2B5EF4-FFF2-40B4-BE49-F238E27FC236}">
              <a16:creationId xmlns:a16="http://schemas.microsoft.com/office/drawing/2014/main" id="{00000000-0008-0000-0500-0000C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0944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73</xdr:row>
      <xdr:rowOff>0</xdr:rowOff>
    </xdr:from>
    <xdr:to>
      <xdr:col>12</xdr:col>
      <xdr:colOff>152400</xdr:colOff>
      <xdr:row>73</xdr:row>
      <xdr:rowOff>133350</xdr:rowOff>
    </xdr:to>
    <xdr:pic>
      <xdr:nvPicPr>
        <xdr:cNvPr id="201" name="Picture@0N\QPO history/release documentation@" descr="@0N\QPO history/release documentation@">
          <a:extLst>
            <a:ext uri="{FF2B5EF4-FFF2-40B4-BE49-F238E27FC236}">
              <a16:creationId xmlns:a16="http://schemas.microsoft.com/office/drawing/2014/main" id="{00000000-0008-0000-0500-0000C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020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218</xdr:row>
      <xdr:rowOff>0</xdr:rowOff>
    </xdr:from>
    <xdr:to>
      <xdr:col>12</xdr:col>
      <xdr:colOff>152400</xdr:colOff>
      <xdr:row>218</xdr:row>
      <xdr:rowOff>133350</xdr:rowOff>
    </xdr:to>
    <xdr:pic>
      <xdr:nvPicPr>
        <xdr:cNvPr id="202" name="Picture@0N\QPO history/release documentation@" descr="@0N\QPO history/release documentation@">
          <a:extLst>
            <a:ext uri="{FF2B5EF4-FFF2-40B4-BE49-F238E27FC236}">
              <a16:creationId xmlns:a16="http://schemas.microsoft.com/office/drawing/2014/main" id="{00000000-0008-0000-0500-0000C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7957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206</xdr:row>
      <xdr:rowOff>0</xdr:rowOff>
    </xdr:from>
    <xdr:to>
      <xdr:col>12</xdr:col>
      <xdr:colOff>152400</xdr:colOff>
      <xdr:row>206</xdr:row>
      <xdr:rowOff>133350</xdr:rowOff>
    </xdr:to>
    <xdr:pic>
      <xdr:nvPicPr>
        <xdr:cNvPr id="203" name="Picture@0N\QPO history/release documentation@" descr="@0N\QPO history/release documentation@">
          <a:extLst>
            <a:ext uri="{FF2B5EF4-FFF2-40B4-BE49-F238E27FC236}">
              <a16:creationId xmlns:a16="http://schemas.microsoft.com/office/drawing/2014/main" id="{00000000-0008-0000-0500-0000C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5899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219</xdr:row>
      <xdr:rowOff>0</xdr:rowOff>
    </xdr:from>
    <xdr:to>
      <xdr:col>12</xdr:col>
      <xdr:colOff>152400</xdr:colOff>
      <xdr:row>219</xdr:row>
      <xdr:rowOff>133350</xdr:rowOff>
    </xdr:to>
    <xdr:pic>
      <xdr:nvPicPr>
        <xdr:cNvPr id="204" name="Picture@0N\QPO history/release documentation@" descr="@0N\QPO history/release documentation@">
          <a:extLst>
            <a:ext uri="{FF2B5EF4-FFF2-40B4-BE49-F238E27FC236}">
              <a16:creationId xmlns:a16="http://schemas.microsoft.com/office/drawing/2014/main" id="{00000000-0008-0000-0500-0000C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8128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297</xdr:row>
      <xdr:rowOff>0</xdr:rowOff>
    </xdr:from>
    <xdr:to>
      <xdr:col>12</xdr:col>
      <xdr:colOff>152400</xdr:colOff>
      <xdr:row>297</xdr:row>
      <xdr:rowOff>133350</xdr:rowOff>
    </xdr:to>
    <xdr:pic>
      <xdr:nvPicPr>
        <xdr:cNvPr id="205" name="Picture@0N\QPO history/release documentation@" descr="@0N\QPO history/release documentation@">
          <a:extLst>
            <a:ext uri="{FF2B5EF4-FFF2-40B4-BE49-F238E27FC236}">
              <a16:creationId xmlns:a16="http://schemas.microsoft.com/office/drawing/2014/main" id="{00000000-0008-0000-0500-0000C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52168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130</xdr:row>
      <xdr:rowOff>0</xdr:rowOff>
    </xdr:from>
    <xdr:to>
      <xdr:col>12</xdr:col>
      <xdr:colOff>152400</xdr:colOff>
      <xdr:row>130</xdr:row>
      <xdr:rowOff>133350</xdr:rowOff>
    </xdr:to>
    <xdr:pic>
      <xdr:nvPicPr>
        <xdr:cNvPr id="206" name="Picture@0N\QPO history/release documentation@" descr="@0N\QPO history/release documentation@">
          <a:extLst>
            <a:ext uri="{FF2B5EF4-FFF2-40B4-BE49-F238E27FC236}">
              <a16:creationId xmlns:a16="http://schemas.microsoft.com/office/drawing/2014/main" id="{00000000-0008-0000-0500-0000C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2840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249</xdr:row>
      <xdr:rowOff>0</xdr:rowOff>
    </xdr:from>
    <xdr:to>
      <xdr:col>12</xdr:col>
      <xdr:colOff>152400</xdr:colOff>
      <xdr:row>249</xdr:row>
      <xdr:rowOff>133350</xdr:rowOff>
    </xdr:to>
    <xdr:pic>
      <xdr:nvPicPr>
        <xdr:cNvPr id="207" name="Picture@0N\QPO history/release documentation@" descr="@0N\QPO history/release documentation@">
          <a:extLst>
            <a:ext uri="{FF2B5EF4-FFF2-40B4-BE49-F238E27FC236}">
              <a16:creationId xmlns:a16="http://schemas.microsoft.com/office/drawing/2014/main" id="{00000000-0008-0000-0500-0000C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3481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271</xdr:row>
      <xdr:rowOff>0</xdr:rowOff>
    </xdr:from>
    <xdr:to>
      <xdr:col>12</xdr:col>
      <xdr:colOff>152400</xdr:colOff>
      <xdr:row>271</xdr:row>
      <xdr:rowOff>133350</xdr:rowOff>
    </xdr:to>
    <xdr:pic>
      <xdr:nvPicPr>
        <xdr:cNvPr id="208" name="Picture@0N\QPO history/release documentation@" descr="@0N\QPO history/release documentation@">
          <a:extLst>
            <a:ext uri="{FF2B5EF4-FFF2-40B4-BE49-F238E27FC236}">
              <a16:creationId xmlns:a16="http://schemas.microsoft.com/office/drawing/2014/main" id="{00000000-0008-0000-0500-0000D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7463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98</xdr:row>
      <xdr:rowOff>0</xdr:rowOff>
    </xdr:from>
    <xdr:to>
      <xdr:col>12</xdr:col>
      <xdr:colOff>152400</xdr:colOff>
      <xdr:row>98</xdr:row>
      <xdr:rowOff>133350</xdr:rowOff>
    </xdr:to>
    <xdr:pic>
      <xdr:nvPicPr>
        <xdr:cNvPr id="209" name="Picture@0N\QPO history/release documentation@" descr="@0N\QPO history/release documentation@">
          <a:extLst>
            <a:ext uri="{FF2B5EF4-FFF2-40B4-BE49-F238E27FC236}">
              <a16:creationId xmlns:a16="http://schemas.microsoft.com/office/drawing/2014/main" id="{00000000-0008-0000-0500-0000D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7335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93</xdr:row>
      <xdr:rowOff>0</xdr:rowOff>
    </xdr:from>
    <xdr:to>
      <xdr:col>12</xdr:col>
      <xdr:colOff>152400</xdr:colOff>
      <xdr:row>93</xdr:row>
      <xdr:rowOff>133350</xdr:rowOff>
    </xdr:to>
    <xdr:pic>
      <xdr:nvPicPr>
        <xdr:cNvPr id="210" name="Picture@0N\QPO history/release documentation@" descr="@0N\QPO history/release documentation@">
          <a:extLst>
            <a:ext uri="{FF2B5EF4-FFF2-40B4-BE49-F238E27FC236}">
              <a16:creationId xmlns:a16="http://schemas.microsoft.com/office/drawing/2014/main" id="{00000000-0008-0000-0500-0000D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6468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272</xdr:row>
      <xdr:rowOff>0</xdr:rowOff>
    </xdr:from>
    <xdr:to>
      <xdr:col>12</xdr:col>
      <xdr:colOff>152400</xdr:colOff>
      <xdr:row>272</xdr:row>
      <xdr:rowOff>133350</xdr:rowOff>
    </xdr:to>
    <xdr:pic>
      <xdr:nvPicPr>
        <xdr:cNvPr id="211" name="Picture@0N\QPO history/release documentation@" descr="@0N\QPO history/release documentation@">
          <a:extLst>
            <a:ext uri="{FF2B5EF4-FFF2-40B4-BE49-F238E27FC236}">
              <a16:creationId xmlns:a16="http://schemas.microsoft.com/office/drawing/2014/main" id="{00000000-0008-0000-0500-0000D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7644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223</xdr:row>
      <xdr:rowOff>0</xdr:rowOff>
    </xdr:from>
    <xdr:to>
      <xdr:col>12</xdr:col>
      <xdr:colOff>152400</xdr:colOff>
      <xdr:row>223</xdr:row>
      <xdr:rowOff>133350</xdr:rowOff>
    </xdr:to>
    <xdr:pic>
      <xdr:nvPicPr>
        <xdr:cNvPr id="212" name="Picture@0N\QPO history/release documentation@" descr="@0N\QPO history/release documentation@">
          <a:extLst>
            <a:ext uri="{FF2B5EF4-FFF2-40B4-BE49-F238E27FC236}">
              <a16:creationId xmlns:a16="http://schemas.microsoft.com/office/drawing/2014/main" id="{00000000-0008-0000-0500-0000D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8814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72</xdr:row>
      <xdr:rowOff>0</xdr:rowOff>
    </xdr:from>
    <xdr:to>
      <xdr:col>12</xdr:col>
      <xdr:colOff>152400</xdr:colOff>
      <xdr:row>72</xdr:row>
      <xdr:rowOff>133350</xdr:rowOff>
    </xdr:to>
    <xdr:pic>
      <xdr:nvPicPr>
        <xdr:cNvPr id="213" name="Picture@0N\QPO history/release documentation@" descr="@0N\QPO history/release documentation@">
          <a:extLst>
            <a:ext uri="{FF2B5EF4-FFF2-40B4-BE49-F238E27FC236}">
              <a16:creationId xmlns:a16="http://schemas.microsoft.com/office/drawing/2014/main" id="{00000000-0008-0000-0500-0000D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2849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107</xdr:row>
      <xdr:rowOff>0</xdr:rowOff>
    </xdr:from>
    <xdr:to>
      <xdr:col>12</xdr:col>
      <xdr:colOff>152400</xdr:colOff>
      <xdr:row>107</xdr:row>
      <xdr:rowOff>133350</xdr:rowOff>
    </xdr:to>
    <xdr:pic>
      <xdr:nvPicPr>
        <xdr:cNvPr id="214" name="Picture@0N\QPO history/release documentation@" descr="@0N\QPO history/release documentation@">
          <a:extLst>
            <a:ext uri="{FF2B5EF4-FFF2-40B4-BE49-F238E27FC236}">
              <a16:creationId xmlns:a16="http://schemas.microsoft.com/office/drawing/2014/main" id="{00000000-0008-0000-0500-0000D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878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140</xdr:row>
      <xdr:rowOff>0</xdr:rowOff>
    </xdr:from>
    <xdr:to>
      <xdr:col>12</xdr:col>
      <xdr:colOff>152400</xdr:colOff>
      <xdr:row>140</xdr:row>
      <xdr:rowOff>133350</xdr:rowOff>
    </xdr:to>
    <xdr:pic>
      <xdr:nvPicPr>
        <xdr:cNvPr id="215" name="Picture@0N\QPO history/release documentation@" descr="@0N\QPO history/release documentation@">
          <a:extLst>
            <a:ext uri="{FF2B5EF4-FFF2-40B4-BE49-F238E27FC236}">
              <a16:creationId xmlns:a16="http://schemas.microsoft.com/office/drawing/2014/main" id="{00000000-0008-0000-0500-0000D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555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89</xdr:row>
      <xdr:rowOff>0</xdr:rowOff>
    </xdr:from>
    <xdr:to>
      <xdr:col>12</xdr:col>
      <xdr:colOff>152400</xdr:colOff>
      <xdr:row>89</xdr:row>
      <xdr:rowOff>133350</xdr:rowOff>
    </xdr:to>
    <xdr:pic>
      <xdr:nvPicPr>
        <xdr:cNvPr id="216" name="Picture@0N\QPO history/release documentation@" descr="@0N\QPO history/release documentation@">
          <a:extLst>
            <a:ext uri="{FF2B5EF4-FFF2-40B4-BE49-F238E27FC236}">
              <a16:creationId xmlns:a16="http://schemas.microsoft.com/office/drawing/2014/main" id="{00000000-0008-0000-0500-0000D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5763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94</xdr:row>
      <xdr:rowOff>0</xdr:rowOff>
    </xdr:from>
    <xdr:to>
      <xdr:col>12</xdr:col>
      <xdr:colOff>152400</xdr:colOff>
      <xdr:row>94</xdr:row>
      <xdr:rowOff>133350</xdr:rowOff>
    </xdr:to>
    <xdr:pic>
      <xdr:nvPicPr>
        <xdr:cNvPr id="217" name="Picture@0N\QPO history/release documentation@" descr="@0N\QPO history/release documentation@">
          <a:extLst>
            <a:ext uri="{FF2B5EF4-FFF2-40B4-BE49-F238E27FC236}">
              <a16:creationId xmlns:a16="http://schemas.microsoft.com/office/drawing/2014/main" id="{00000000-0008-0000-0500-0000D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6640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99</xdr:row>
      <xdr:rowOff>0</xdr:rowOff>
    </xdr:from>
    <xdr:to>
      <xdr:col>12</xdr:col>
      <xdr:colOff>152400</xdr:colOff>
      <xdr:row>99</xdr:row>
      <xdr:rowOff>133350</xdr:rowOff>
    </xdr:to>
    <xdr:pic>
      <xdr:nvPicPr>
        <xdr:cNvPr id="218" name="Picture@0N\QPO history/release documentation@" descr="@0N\QPO history/release documentation@">
          <a:extLst>
            <a:ext uri="{FF2B5EF4-FFF2-40B4-BE49-F238E27FC236}">
              <a16:creationId xmlns:a16="http://schemas.microsoft.com/office/drawing/2014/main" id="{00000000-0008-0000-0500-0000D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7506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86</xdr:row>
      <xdr:rowOff>0</xdr:rowOff>
    </xdr:from>
    <xdr:to>
      <xdr:col>12</xdr:col>
      <xdr:colOff>152400</xdr:colOff>
      <xdr:row>86</xdr:row>
      <xdr:rowOff>133350</xdr:rowOff>
    </xdr:to>
    <xdr:pic>
      <xdr:nvPicPr>
        <xdr:cNvPr id="219" name="Picture@0N\QPO history/release documentation@" descr="@0N\QPO history/release documentation@">
          <a:extLst>
            <a:ext uri="{FF2B5EF4-FFF2-40B4-BE49-F238E27FC236}">
              <a16:creationId xmlns:a16="http://schemas.microsoft.com/office/drawing/2014/main" id="{00000000-0008-0000-0500-0000D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5249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186</xdr:row>
      <xdr:rowOff>0</xdr:rowOff>
    </xdr:from>
    <xdr:to>
      <xdr:col>12</xdr:col>
      <xdr:colOff>152400</xdr:colOff>
      <xdr:row>186</xdr:row>
      <xdr:rowOff>133350</xdr:rowOff>
    </xdr:to>
    <xdr:pic>
      <xdr:nvPicPr>
        <xdr:cNvPr id="220" name="Picture@0N\QPO history/release documentation@" descr="@0N\QPO history/release documentation@">
          <a:extLst>
            <a:ext uri="{FF2B5EF4-FFF2-40B4-BE49-F238E27FC236}">
              <a16:creationId xmlns:a16="http://schemas.microsoft.com/office/drawing/2014/main" id="{00000000-0008-0000-0500-0000D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470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188</xdr:row>
      <xdr:rowOff>0</xdr:rowOff>
    </xdr:from>
    <xdr:to>
      <xdr:col>12</xdr:col>
      <xdr:colOff>152400</xdr:colOff>
      <xdr:row>188</xdr:row>
      <xdr:rowOff>133350</xdr:rowOff>
    </xdr:to>
    <xdr:pic>
      <xdr:nvPicPr>
        <xdr:cNvPr id="221" name="Picture@0N\QPO history/release documentation@" descr="@0N\QPO history/release documentation@">
          <a:extLst>
            <a:ext uri="{FF2B5EF4-FFF2-40B4-BE49-F238E27FC236}">
              <a16:creationId xmlns:a16="http://schemas.microsoft.com/office/drawing/2014/main" id="{00000000-0008-0000-0500-0000D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2813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165</xdr:row>
      <xdr:rowOff>0</xdr:rowOff>
    </xdr:from>
    <xdr:to>
      <xdr:col>12</xdr:col>
      <xdr:colOff>152400</xdr:colOff>
      <xdr:row>165</xdr:row>
      <xdr:rowOff>133350</xdr:rowOff>
    </xdr:to>
    <xdr:pic>
      <xdr:nvPicPr>
        <xdr:cNvPr id="222" name="Picture@0N\QPO history/release documentation@" descr="@0N\QPO history/release documentation@">
          <a:extLst>
            <a:ext uri="{FF2B5EF4-FFF2-40B4-BE49-F238E27FC236}">
              <a16:creationId xmlns:a16="http://schemas.microsoft.com/office/drawing/2014/main" id="{00000000-0008-0000-0500-0000D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8851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171</xdr:row>
      <xdr:rowOff>0</xdr:rowOff>
    </xdr:from>
    <xdr:to>
      <xdr:col>12</xdr:col>
      <xdr:colOff>152400</xdr:colOff>
      <xdr:row>171</xdr:row>
      <xdr:rowOff>133350</xdr:rowOff>
    </xdr:to>
    <xdr:pic>
      <xdr:nvPicPr>
        <xdr:cNvPr id="223" name="Picture@0N\QPO history/release documentation@" descr="@0N\QPO history/release documentation@">
          <a:extLst>
            <a:ext uri="{FF2B5EF4-FFF2-40B4-BE49-F238E27FC236}">
              <a16:creationId xmlns:a16="http://schemas.microsoft.com/office/drawing/2014/main" id="{00000000-0008-0000-0500-0000D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879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193</xdr:row>
      <xdr:rowOff>0</xdr:rowOff>
    </xdr:from>
    <xdr:to>
      <xdr:col>12</xdr:col>
      <xdr:colOff>152400</xdr:colOff>
      <xdr:row>193</xdr:row>
      <xdr:rowOff>133350</xdr:rowOff>
    </xdr:to>
    <xdr:pic>
      <xdr:nvPicPr>
        <xdr:cNvPr id="224" name="Picture@0N\QPO history/release documentation@" descr="@0N\QPO history/release documentation@">
          <a:extLst>
            <a:ext uri="{FF2B5EF4-FFF2-40B4-BE49-F238E27FC236}">
              <a16:creationId xmlns:a16="http://schemas.microsoft.com/office/drawing/2014/main" id="{00000000-0008-0000-0500-0000E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3670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125</xdr:row>
      <xdr:rowOff>0</xdr:rowOff>
    </xdr:from>
    <xdr:to>
      <xdr:col>12</xdr:col>
      <xdr:colOff>152400</xdr:colOff>
      <xdr:row>125</xdr:row>
      <xdr:rowOff>133350</xdr:rowOff>
    </xdr:to>
    <xdr:pic>
      <xdr:nvPicPr>
        <xdr:cNvPr id="225" name="Picture@0N\QPO history/release documentation@" descr="@0N\QPO history/release documentation@">
          <a:extLst>
            <a:ext uri="{FF2B5EF4-FFF2-40B4-BE49-F238E27FC236}">
              <a16:creationId xmlns:a16="http://schemas.microsoft.com/office/drawing/2014/main" id="{00000000-0008-0000-0500-0000E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983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91</xdr:row>
      <xdr:rowOff>0</xdr:rowOff>
    </xdr:from>
    <xdr:to>
      <xdr:col>12</xdr:col>
      <xdr:colOff>152400</xdr:colOff>
      <xdr:row>91</xdr:row>
      <xdr:rowOff>133350</xdr:rowOff>
    </xdr:to>
    <xdr:pic>
      <xdr:nvPicPr>
        <xdr:cNvPr id="226" name="Picture@0N\QPO history/release documentation@" descr="@0N\QPO history/release documentation@">
          <a:extLst>
            <a:ext uri="{FF2B5EF4-FFF2-40B4-BE49-F238E27FC236}">
              <a16:creationId xmlns:a16="http://schemas.microsoft.com/office/drawing/2014/main" id="{00000000-0008-0000-0500-0000E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6106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96</xdr:row>
      <xdr:rowOff>0</xdr:rowOff>
    </xdr:from>
    <xdr:to>
      <xdr:col>12</xdr:col>
      <xdr:colOff>152400</xdr:colOff>
      <xdr:row>96</xdr:row>
      <xdr:rowOff>133350</xdr:rowOff>
    </xdr:to>
    <xdr:pic>
      <xdr:nvPicPr>
        <xdr:cNvPr id="227" name="Picture@0N\QPO history/release documentation@" descr="@0N\QPO history/release documentation@">
          <a:extLst>
            <a:ext uri="{FF2B5EF4-FFF2-40B4-BE49-F238E27FC236}">
              <a16:creationId xmlns:a16="http://schemas.microsoft.com/office/drawing/2014/main" id="{00000000-0008-0000-0500-0000E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6992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101</xdr:row>
      <xdr:rowOff>0</xdr:rowOff>
    </xdr:from>
    <xdr:to>
      <xdr:col>12</xdr:col>
      <xdr:colOff>152400</xdr:colOff>
      <xdr:row>101</xdr:row>
      <xdr:rowOff>133350</xdr:rowOff>
    </xdr:to>
    <xdr:pic>
      <xdr:nvPicPr>
        <xdr:cNvPr id="228" name="Picture@0N\QPO history/release documentation@" descr="@0N\QPO history/release documentation@">
          <a:extLst>
            <a:ext uri="{FF2B5EF4-FFF2-40B4-BE49-F238E27FC236}">
              <a16:creationId xmlns:a16="http://schemas.microsoft.com/office/drawing/2014/main" id="{00000000-0008-0000-0500-0000E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7849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134</xdr:row>
      <xdr:rowOff>0</xdr:rowOff>
    </xdr:from>
    <xdr:to>
      <xdr:col>12</xdr:col>
      <xdr:colOff>152400</xdr:colOff>
      <xdr:row>134</xdr:row>
      <xdr:rowOff>133350</xdr:rowOff>
    </xdr:to>
    <xdr:pic>
      <xdr:nvPicPr>
        <xdr:cNvPr id="229" name="Picture@0N\QPO history/release documentation@" descr="@0N\QPO history/release documentation@">
          <a:extLst>
            <a:ext uri="{FF2B5EF4-FFF2-40B4-BE49-F238E27FC236}">
              <a16:creationId xmlns:a16="http://schemas.microsoft.com/office/drawing/2014/main" id="{00000000-0008-0000-0500-0000E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3526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74</xdr:row>
      <xdr:rowOff>0</xdr:rowOff>
    </xdr:from>
    <xdr:to>
      <xdr:col>12</xdr:col>
      <xdr:colOff>152400</xdr:colOff>
      <xdr:row>74</xdr:row>
      <xdr:rowOff>133350</xdr:rowOff>
    </xdr:to>
    <xdr:pic>
      <xdr:nvPicPr>
        <xdr:cNvPr id="230" name="Picture@0N\QPO history/release documentation@" descr="@0N\QPO history/release documentation@">
          <a:extLst>
            <a:ext uri="{FF2B5EF4-FFF2-40B4-BE49-F238E27FC236}">
              <a16:creationId xmlns:a16="http://schemas.microsoft.com/office/drawing/2014/main" id="{00000000-0008-0000-0500-0000E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192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237</xdr:row>
      <xdr:rowOff>0</xdr:rowOff>
    </xdr:from>
    <xdr:to>
      <xdr:col>12</xdr:col>
      <xdr:colOff>152400</xdr:colOff>
      <xdr:row>237</xdr:row>
      <xdr:rowOff>133350</xdr:rowOff>
    </xdr:to>
    <xdr:pic>
      <xdr:nvPicPr>
        <xdr:cNvPr id="231" name="Picture@0N\QPO history/release documentation@" descr="@0N\QPO history/release documentation@">
          <a:extLst>
            <a:ext uri="{FF2B5EF4-FFF2-40B4-BE49-F238E27FC236}">
              <a16:creationId xmlns:a16="http://schemas.microsoft.com/office/drawing/2014/main" id="{00000000-0008-0000-0500-0000E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41309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126</xdr:row>
      <xdr:rowOff>0</xdr:rowOff>
    </xdr:from>
    <xdr:to>
      <xdr:col>12</xdr:col>
      <xdr:colOff>152400</xdr:colOff>
      <xdr:row>126</xdr:row>
      <xdr:rowOff>133350</xdr:rowOff>
    </xdr:to>
    <xdr:pic>
      <xdr:nvPicPr>
        <xdr:cNvPr id="232" name="Picture@0N\QPO history/release documentation@" descr="@0N\QPO history/release documentation@">
          <a:extLst>
            <a:ext uri="{FF2B5EF4-FFF2-40B4-BE49-F238E27FC236}">
              <a16:creationId xmlns:a16="http://schemas.microsoft.com/office/drawing/2014/main" id="{00000000-0008-0000-0500-0000E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2155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xdr:row>
      <xdr:rowOff>0</xdr:rowOff>
    </xdr:from>
    <xdr:to>
      <xdr:col>12</xdr:col>
      <xdr:colOff>152400</xdr:colOff>
      <xdr:row>9</xdr:row>
      <xdr:rowOff>133350</xdr:rowOff>
    </xdr:to>
    <xdr:pic>
      <xdr:nvPicPr>
        <xdr:cNvPr id="233" name="Picture@0N\QPO history/release documentation@" descr="@0N\QPO history/release documentation@">
          <a:extLst>
            <a:ext uri="{FF2B5EF4-FFF2-40B4-BE49-F238E27FC236}">
              <a16:creationId xmlns:a16="http://schemas.microsoft.com/office/drawing/2014/main" id="{00000000-0008-0000-0500-0000E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895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33</xdr:row>
      <xdr:rowOff>0</xdr:rowOff>
    </xdr:from>
    <xdr:to>
      <xdr:col>12</xdr:col>
      <xdr:colOff>152400</xdr:colOff>
      <xdr:row>33</xdr:row>
      <xdr:rowOff>133350</xdr:rowOff>
    </xdr:to>
    <xdr:pic>
      <xdr:nvPicPr>
        <xdr:cNvPr id="234" name="Picture@0N\QPO history/release documentation@" descr="@0N\QPO history/release documentation@">
          <a:extLst>
            <a:ext uri="{FF2B5EF4-FFF2-40B4-BE49-F238E27FC236}">
              <a16:creationId xmlns:a16="http://schemas.microsoft.com/office/drawing/2014/main" id="{00000000-0008-0000-0500-0000E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6048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64</xdr:row>
      <xdr:rowOff>0</xdr:rowOff>
    </xdr:from>
    <xdr:to>
      <xdr:col>12</xdr:col>
      <xdr:colOff>152400</xdr:colOff>
      <xdr:row>64</xdr:row>
      <xdr:rowOff>133350</xdr:rowOff>
    </xdr:to>
    <xdr:pic>
      <xdr:nvPicPr>
        <xdr:cNvPr id="235" name="Picture@0N\QPO history/release documentation@" descr="@0N\QPO history/release documentation@">
          <a:extLst>
            <a:ext uri="{FF2B5EF4-FFF2-40B4-BE49-F238E27FC236}">
              <a16:creationId xmlns:a16="http://schemas.microsoft.com/office/drawing/2014/main" id="{00000000-0008-0000-0500-0000E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1468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68</xdr:row>
      <xdr:rowOff>0</xdr:rowOff>
    </xdr:from>
    <xdr:to>
      <xdr:col>12</xdr:col>
      <xdr:colOff>152400</xdr:colOff>
      <xdr:row>68</xdr:row>
      <xdr:rowOff>133350</xdr:rowOff>
    </xdr:to>
    <xdr:pic>
      <xdr:nvPicPr>
        <xdr:cNvPr id="236" name="Picture@0N\QPO history/release documentation@" descr="@0N\QPO history/release documentation@">
          <a:extLst>
            <a:ext uri="{FF2B5EF4-FFF2-40B4-BE49-F238E27FC236}">
              <a16:creationId xmlns:a16="http://schemas.microsoft.com/office/drawing/2014/main" id="{00000000-0008-0000-0500-0000E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2163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112</xdr:row>
      <xdr:rowOff>0</xdr:rowOff>
    </xdr:from>
    <xdr:to>
      <xdr:col>12</xdr:col>
      <xdr:colOff>152400</xdr:colOff>
      <xdr:row>112</xdr:row>
      <xdr:rowOff>133350</xdr:rowOff>
    </xdr:to>
    <xdr:pic>
      <xdr:nvPicPr>
        <xdr:cNvPr id="237" name="Picture@0N\QPO history/release documentation@" descr="@0N\QPO history/release documentation@">
          <a:extLst>
            <a:ext uri="{FF2B5EF4-FFF2-40B4-BE49-F238E27FC236}">
              <a16:creationId xmlns:a16="http://schemas.microsoft.com/office/drawing/2014/main" id="{00000000-0008-0000-0500-0000E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9735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115</xdr:row>
      <xdr:rowOff>0</xdr:rowOff>
    </xdr:from>
    <xdr:to>
      <xdr:col>12</xdr:col>
      <xdr:colOff>152400</xdr:colOff>
      <xdr:row>115</xdr:row>
      <xdr:rowOff>133350</xdr:rowOff>
    </xdr:to>
    <xdr:pic>
      <xdr:nvPicPr>
        <xdr:cNvPr id="238" name="Picture@0N\QPO history/release documentation@" descr="@0N\QPO history/release documentation@">
          <a:extLst>
            <a:ext uri="{FF2B5EF4-FFF2-40B4-BE49-F238E27FC236}">
              <a16:creationId xmlns:a16="http://schemas.microsoft.com/office/drawing/2014/main" id="{00000000-0008-0000-0500-0000E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0259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122</xdr:row>
      <xdr:rowOff>0</xdr:rowOff>
    </xdr:from>
    <xdr:to>
      <xdr:col>12</xdr:col>
      <xdr:colOff>152400</xdr:colOff>
      <xdr:row>122</xdr:row>
      <xdr:rowOff>133350</xdr:rowOff>
    </xdr:to>
    <xdr:pic>
      <xdr:nvPicPr>
        <xdr:cNvPr id="239" name="Picture@0N\QPO history/release documentation@" descr="@0N\QPO history/release documentation@">
          <a:extLst>
            <a:ext uri="{FF2B5EF4-FFF2-40B4-BE49-F238E27FC236}">
              <a16:creationId xmlns:a16="http://schemas.microsoft.com/office/drawing/2014/main" id="{00000000-0008-0000-0500-0000E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469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xdr:row>
      <xdr:rowOff>0</xdr:rowOff>
    </xdr:from>
    <xdr:to>
      <xdr:col>12</xdr:col>
      <xdr:colOff>152400</xdr:colOff>
      <xdr:row>15</xdr:row>
      <xdr:rowOff>133350</xdr:rowOff>
    </xdr:to>
    <xdr:pic>
      <xdr:nvPicPr>
        <xdr:cNvPr id="240" name="Picture@0N\QPO history/release documentation@" descr="@0N\QPO history/release documentation@">
          <a:extLst>
            <a:ext uri="{FF2B5EF4-FFF2-40B4-BE49-F238E27FC236}">
              <a16:creationId xmlns:a16="http://schemas.microsoft.com/office/drawing/2014/main" id="{00000000-0008-0000-0500-0000F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952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142</xdr:row>
      <xdr:rowOff>0</xdr:rowOff>
    </xdr:from>
    <xdr:to>
      <xdr:col>12</xdr:col>
      <xdr:colOff>152400</xdr:colOff>
      <xdr:row>142</xdr:row>
      <xdr:rowOff>133350</xdr:rowOff>
    </xdr:to>
    <xdr:pic>
      <xdr:nvPicPr>
        <xdr:cNvPr id="241" name="Picture@0N\QPO history/release documentation@" descr="@0N\QPO history/release documentation@">
          <a:extLst>
            <a:ext uri="{FF2B5EF4-FFF2-40B4-BE49-F238E27FC236}">
              <a16:creationId xmlns:a16="http://schemas.microsoft.com/office/drawing/2014/main" id="{00000000-0008-0000-0500-0000F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4898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75</xdr:row>
      <xdr:rowOff>0</xdr:rowOff>
    </xdr:from>
    <xdr:to>
      <xdr:col>12</xdr:col>
      <xdr:colOff>152400</xdr:colOff>
      <xdr:row>75</xdr:row>
      <xdr:rowOff>133350</xdr:rowOff>
    </xdr:to>
    <xdr:pic>
      <xdr:nvPicPr>
        <xdr:cNvPr id="242" name="Picture@0N\QPO history/release documentation@" descr="@0N\QPO history/release documentation@">
          <a:extLst>
            <a:ext uri="{FF2B5EF4-FFF2-40B4-BE49-F238E27FC236}">
              <a16:creationId xmlns:a16="http://schemas.microsoft.com/office/drawing/2014/main" id="{00000000-0008-0000-0500-0000F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13363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xdr:row>
      <xdr:rowOff>0</xdr:rowOff>
    </xdr:from>
    <xdr:to>
      <xdr:col>12</xdr:col>
      <xdr:colOff>152400</xdr:colOff>
      <xdr:row>21</xdr:row>
      <xdr:rowOff>133350</xdr:rowOff>
    </xdr:to>
    <xdr:pic>
      <xdr:nvPicPr>
        <xdr:cNvPr id="243" name="Picture@0N\QPO history/release documentation@" descr="@0N\QPO history/release documentation@">
          <a:extLst>
            <a:ext uri="{FF2B5EF4-FFF2-40B4-BE49-F238E27FC236}">
              <a16:creationId xmlns:a16="http://schemas.microsoft.com/office/drawing/2014/main" id="{00000000-0008-0000-0500-0000F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990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xdr:row>
      <xdr:rowOff>0</xdr:rowOff>
    </xdr:from>
    <xdr:to>
      <xdr:col>12</xdr:col>
      <xdr:colOff>152400</xdr:colOff>
      <xdr:row>18</xdr:row>
      <xdr:rowOff>133350</xdr:rowOff>
    </xdr:to>
    <xdr:pic>
      <xdr:nvPicPr>
        <xdr:cNvPr id="244" name="Picture@0N\QPO history/release documentation@" descr="@0N\QPO history/release documentation@">
          <a:extLst>
            <a:ext uri="{FF2B5EF4-FFF2-40B4-BE49-F238E27FC236}">
              <a16:creationId xmlns:a16="http://schemas.microsoft.com/office/drawing/2014/main" id="{00000000-0008-0000-0500-0000F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467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227</xdr:row>
      <xdr:rowOff>0</xdr:rowOff>
    </xdr:from>
    <xdr:to>
      <xdr:col>12</xdr:col>
      <xdr:colOff>152400</xdr:colOff>
      <xdr:row>227</xdr:row>
      <xdr:rowOff>133350</xdr:rowOff>
    </xdr:to>
    <xdr:pic>
      <xdr:nvPicPr>
        <xdr:cNvPr id="245" name="Picture@0N\QPO history/release documentation@" descr="@0N\QPO history/release documentation@">
          <a:extLst>
            <a:ext uri="{FF2B5EF4-FFF2-40B4-BE49-F238E27FC236}">
              <a16:creationId xmlns:a16="http://schemas.microsoft.com/office/drawing/2014/main" id="{00000000-0008-0000-0500-0000F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39509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120</xdr:row>
      <xdr:rowOff>0</xdr:rowOff>
    </xdr:from>
    <xdr:to>
      <xdr:col>12</xdr:col>
      <xdr:colOff>152400</xdr:colOff>
      <xdr:row>120</xdr:row>
      <xdr:rowOff>133350</xdr:rowOff>
    </xdr:to>
    <xdr:pic>
      <xdr:nvPicPr>
        <xdr:cNvPr id="246" name="Picture@0N\QPO history/release documentation@" descr="@0N\QPO history/release documentation@">
          <a:extLst>
            <a:ext uri="{FF2B5EF4-FFF2-40B4-BE49-F238E27FC236}">
              <a16:creationId xmlns:a16="http://schemas.microsoft.com/office/drawing/2014/main" id="{00000000-0008-0000-0500-0000F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3982700" y="21116925"/>
          <a:ext cx="152400" cy="129540"/>
        </a:xfrm>
        <a:prstGeom prst="rect">
          <a:avLst/>
        </a:prstGeom>
        <a:solidFill>
          <a:srgbClr val="FFFFFF"/>
        </a:solidFill>
        <a:ln w="9525">
          <a:solidFill>
            <a:srgbClr val="000000"/>
          </a:solidFill>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152400</xdr:colOff>
      <xdr:row>1</xdr:row>
      <xdr:rowOff>133350</xdr:rowOff>
    </xdr:to>
    <xdr:pic>
      <xdr:nvPicPr>
        <xdr:cNvPr id="155" name="Picture@0N\QPO history/release documentation@" descr="@0N\QPO history/release documentation@">
          <a:extLst>
            <a:ext uri="{FF2B5EF4-FFF2-40B4-BE49-F238E27FC236}">
              <a16:creationId xmlns:a16="http://schemas.microsoft.com/office/drawing/2014/main" id="{00000000-0008-0000-0600-00009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04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xdr:row>
      <xdr:rowOff>0</xdr:rowOff>
    </xdr:from>
    <xdr:to>
      <xdr:col>12</xdr:col>
      <xdr:colOff>152400</xdr:colOff>
      <xdr:row>2</xdr:row>
      <xdr:rowOff>133350</xdr:rowOff>
    </xdr:to>
    <xdr:pic>
      <xdr:nvPicPr>
        <xdr:cNvPr id="156" name="Picture@0N\QPO history/release documentation@" descr="@0N\QPO history/release documentation@">
          <a:extLst>
            <a:ext uri="{FF2B5EF4-FFF2-40B4-BE49-F238E27FC236}">
              <a16:creationId xmlns:a16="http://schemas.microsoft.com/office/drawing/2014/main" id="{00000000-0008-0000-0600-00009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685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xdr:row>
      <xdr:rowOff>0</xdr:rowOff>
    </xdr:from>
    <xdr:to>
      <xdr:col>12</xdr:col>
      <xdr:colOff>152400</xdr:colOff>
      <xdr:row>3</xdr:row>
      <xdr:rowOff>133350</xdr:rowOff>
    </xdr:to>
    <xdr:pic>
      <xdr:nvPicPr>
        <xdr:cNvPr id="157" name="Picture@0N\QPO history/release documentation@" descr="@0N\QPO history/release documentation@">
          <a:extLst>
            <a:ext uri="{FF2B5EF4-FFF2-40B4-BE49-F238E27FC236}">
              <a16:creationId xmlns:a16="http://schemas.microsoft.com/office/drawing/2014/main" id="{00000000-0008-0000-0600-00009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66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xdr:row>
      <xdr:rowOff>0</xdr:rowOff>
    </xdr:from>
    <xdr:to>
      <xdr:col>12</xdr:col>
      <xdr:colOff>152400</xdr:colOff>
      <xdr:row>4</xdr:row>
      <xdr:rowOff>133350</xdr:rowOff>
    </xdr:to>
    <xdr:pic>
      <xdr:nvPicPr>
        <xdr:cNvPr id="158" name="Picture@0N\QPO history/release documentation@" descr="@0N\QPO history/release documentation@">
          <a:extLst>
            <a:ext uri="{FF2B5EF4-FFF2-40B4-BE49-F238E27FC236}">
              <a16:creationId xmlns:a16="http://schemas.microsoft.com/office/drawing/2014/main" id="{00000000-0008-0000-0600-00009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047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xdr:row>
      <xdr:rowOff>0</xdr:rowOff>
    </xdr:from>
    <xdr:to>
      <xdr:col>12</xdr:col>
      <xdr:colOff>152400</xdr:colOff>
      <xdr:row>5</xdr:row>
      <xdr:rowOff>133350</xdr:rowOff>
    </xdr:to>
    <xdr:pic>
      <xdr:nvPicPr>
        <xdr:cNvPr id="159" name="Picture@0N\QPO history/release documentation@" descr="@0N\QPO history/release documentation@">
          <a:extLst>
            <a:ext uri="{FF2B5EF4-FFF2-40B4-BE49-F238E27FC236}">
              <a16:creationId xmlns:a16="http://schemas.microsoft.com/office/drawing/2014/main" id="{00000000-0008-0000-0600-00009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28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xdr:row>
      <xdr:rowOff>0</xdr:rowOff>
    </xdr:from>
    <xdr:to>
      <xdr:col>12</xdr:col>
      <xdr:colOff>152400</xdr:colOff>
      <xdr:row>7</xdr:row>
      <xdr:rowOff>133350</xdr:rowOff>
    </xdr:to>
    <xdr:pic>
      <xdr:nvPicPr>
        <xdr:cNvPr id="160" name="Picture@0N\QPO history/release documentation@" descr="@0N\QPO history/release documentation@">
          <a:extLst>
            <a:ext uri="{FF2B5EF4-FFF2-40B4-BE49-F238E27FC236}">
              <a16:creationId xmlns:a16="http://schemas.microsoft.com/office/drawing/2014/main" id="{00000000-0008-0000-0600-0000A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90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xdr:row>
      <xdr:rowOff>0</xdr:rowOff>
    </xdr:from>
    <xdr:to>
      <xdr:col>12</xdr:col>
      <xdr:colOff>152400</xdr:colOff>
      <xdr:row>6</xdr:row>
      <xdr:rowOff>133350</xdr:rowOff>
    </xdr:to>
    <xdr:pic>
      <xdr:nvPicPr>
        <xdr:cNvPr id="161" name="Picture@0N\QPO history/release documentation@" descr="@0N\QPO history/release documentation@">
          <a:extLst>
            <a:ext uri="{FF2B5EF4-FFF2-40B4-BE49-F238E27FC236}">
              <a16:creationId xmlns:a16="http://schemas.microsoft.com/office/drawing/2014/main" id="{00000000-0008-0000-0600-0000A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09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xdr:row>
      <xdr:rowOff>0</xdr:rowOff>
    </xdr:from>
    <xdr:to>
      <xdr:col>12</xdr:col>
      <xdr:colOff>152400</xdr:colOff>
      <xdr:row>8</xdr:row>
      <xdr:rowOff>133350</xdr:rowOff>
    </xdr:to>
    <xdr:pic>
      <xdr:nvPicPr>
        <xdr:cNvPr id="162" name="Picture@0N\QPO history/release documentation@" descr="@0N\QPO history/release documentation@">
          <a:extLst>
            <a:ext uri="{FF2B5EF4-FFF2-40B4-BE49-F238E27FC236}">
              <a16:creationId xmlns:a16="http://schemas.microsoft.com/office/drawing/2014/main" id="{00000000-0008-0000-0600-0000A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771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xdr:row>
      <xdr:rowOff>0</xdr:rowOff>
    </xdr:from>
    <xdr:to>
      <xdr:col>12</xdr:col>
      <xdr:colOff>152400</xdr:colOff>
      <xdr:row>9</xdr:row>
      <xdr:rowOff>133350</xdr:rowOff>
    </xdr:to>
    <xdr:pic>
      <xdr:nvPicPr>
        <xdr:cNvPr id="163" name="Picture@0N\QPO history/release documentation@" descr="@0N\QPO history/release documentation@">
          <a:extLst>
            <a:ext uri="{FF2B5EF4-FFF2-40B4-BE49-F238E27FC236}">
              <a16:creationId xmlns:a16="http://schemas.microsoft.com/office/drawing/2014/main" id="{00000000-0008-0000-0600-0000A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52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xdr:row>
      <xdr:rowOff>0</xdr:rowOff>
    </xdr:from>
    <xdr:to>
      <xdr:col>12</xdr:col>
      <xdr:colOff>152400</xdr:colOff>
      <xdr:row>10</xdr:row>
      <xdr:rowOff>133350</xdr:rowOff>
    </xdr:to>
    <xdr:pic>
      <xdr:nvPicPr>
        <xdr:cNvPr id="164" name="Picture@0N\QPO history/release documentation@" descr="@0N\QPO history/release documentation@">
          <a:extLst>
            <a:ext uri="{FF2B5EF4-FFF2-40B4-BE49-F238E27FC236}">
              <a16:creationId xmlns:a16="http://schemas.microsoft.com/office/drawing/2014/main" id="{00000000-0008-0000-0600-0000A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33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xdr:row>
      <xdr:rowOff>0</xdr:rowOff>
    </xdr:from>
    <xdr:to>
      <xdr:col>12</xdr:col>
      <xdr:colOff>152400</xdr:colOff>
      <xdr:row>11</xdr:row>
      <xdr:rowOff>133350</xdr:rowOff>
    </xdr:to>
    <xdr:pic>
      <xdr:nvPicPr>
        <xdr:cNvPr id="165" name="Picture@0N\QPO history/release documentation@" descr="@0N\QPO history/release documentation@">
          <a:extLst>
            <a:ext uri="{FF2B5EF4-FFF2-40B4-BE49-F238E27FC236}">
              <a16:creationId xmlns:a16="http://schemas.microsoft.com/office/drawing/2014/main" id="{00000000-0008-0000-0600-0000A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14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18</xdr:row>
      <xdr:rowOff>0</xdr:rowOff>
    </xdr:from>
    <xdr:to>
      <xdr:col>12</xdr:col>
      <xdr:colOff>152400</xdr:colOff>
      <xdr:row>18</xdr:row>
      <xdr:rowOff>133350</xdr:rowOff>
    </xdr:to>
    <xdr:pic>
      <xdr:nvPicPr>
        <xdr:cNvPr id="166" name="Picture@0N\QPO history/release documentation@" descr="@0N\QPO history/release documentation@">
          <a:extLst>
            <a:ext uri="{FF2B5EF4-FFF2-40B4-BE49-F238E27FC236}">
              <a16:creationId xmlns:a16="http://schemas.microsoft.com/office/drawing/2014/main" id="{00000000-0008-0000-0600-0000A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581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17</xdr:row>
      <xdr:rowOff>0</xdr:rowOff>
    </xdr:from>
    <xdr:to>
      <xdr:col>12</xdr:col>
      <xdr:colOff>152400</xdr:colOff>
      <xdr:row>17</xdr:row>
      <xdr:rowOff>133350</xdr:rowOff>
    </xdr:to>
    <xdr:pic>
      <xdr:nvPicPr>
        <xdr:cNvPr id="167" name="Picture@0N\QPO history/release documentation@" descr="@0N\QPO history/release documentation@">
          <a:extLst>
            <a:ext uri="{FF2B5EF4-FFF2-40B4-BE49-F238E27FC236}">
              <a16:creationId xmlns:a16="http://schemas.microsoft.com/office/drawing/2014/main" id="{00000000-0008-0000-0600-0000A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400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xdr:row>
      <xdr:rowOff>0</xdr:rowOff>
    </xdr:from>
    <xdr:to>
      <xdr:col>12</xdr:col>
      <xdr:colOff>152400</xdr:colOff>
      <xdr:row>16</xdr:row>
      <xdr:rowOff>133350</xdr:rowOff>
    </xdr:to>
    <xdr:pic>
      <xdr:nvPicPr>
        <xdr:cNvPr id="168" name="Picture@0N\QPO history/release documentation@" descr="@0N\QPO history/release documentation@">
          <a:extLst>
            <a:ext uri="{FF2B5EF4-FFF2-40B4-BE49-F238E27FC236}">
              <a16:creationId xmlns:a16="http://schemas.microsoft.com/office/drawing/2014/main" id="{00000000-0008-0000-0600-0000A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219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xdr:row>
      <xdr:rowOff>0</xdr:rowOff>
    </xdr:from>
    <xdr:to>
      <xdr:col>12</xdr:col>
      <xdr:colOff>152400</xdr:colOff>
      <xdr:row>13</xdr:row>
      <xdr:rowOff>133350</xdr:rowOff>
    </xdr:to>
    <xdr:pic>
      <xdr:nvPicPr>
        <xdr:cNvPr id="169" name="Picture@0N\QPO history/release documentation@" descr="@0N\QPO history/release documentation@">
          <a:extLst>
            <a:ext uri="{FF2B5EF4-FFF2-40B4-BE49-F238E27FC236}">
              <a16:creationId xmlns:a16="http://schemas.microsoft.com/office/drawing/2014/main" id="{00000000-0008-0000-0600-0000A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76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xdr:row>
      <xdr:rowOff>0</xdr:rowOff>
    </xdr:from>
    <xdr:to>
      <xdr:col>12</xdr:col>
      <xdr:colOff>152400</xdr:colOff>
      <xdr:row>14</xdr:row>
      <xdr:rowOff>133350</xdr:rowOff>
    </xdr:to>
    <xdr:pic>
      <xdr:nvPicPr>
        <xdr:cNvPr id="170" name="Picture@0N\QPO history/release documentation@" descr="@0N\QPO history/release documentation@">
          <a:extLst>
            <a:ext uri="{FF2B5EF4-FFF2-40B4-BE49-F238E27FC236}">
              <a16:creationId xmlns:a16="http://schemas.microsoft.com/office/drawing/2014/main" id="{00000000-0008-0000-0600-0000A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57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xdr:row>
      <xdr:rowOff>0</xdr:rowOff>
    </xdr:from>
    <xdr:to>
      <xdr:col>12</xdr:col>
      <xdr:colOff>152400</xdr:colOff>
      <xdr:row>12</xdr:row>
      <xdr:rowOff>133350</xdr:rowOff>
    </xdr:to>
    <xdr:pic>
      <xdr:nvPicPr>
        <xdr:cNvPr id="171" name="Picture@0N\QPO history/release documentation@" descr="@0N\QPO history/release documentation@">
          <a:extLst>
            <a:ext uri="{FF2B5EF4-FFF2-40B4-BE49-F238E27FC236}">
              <a16:creationId xmlns:a16="http://schemas.microsoft.com/office/drawing/2014/main" id="{00000000-0008-0000-0600-0000A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95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xdr:row>
      <xdr:rowOff>0</xdr:rowOff>
    </xdr:from>
    <xdr:to>
      <xdr:col>12</xdr:col>
      <xdr:colOff>152400</xdr:colOff>
      <xdr:row>15</xdr:row>
      <xdr:rowOff>133350</xdr:rowOff>
    </xdr:to>
    <xdr:pic>
      <xdr:nvPicPr>
        <xdr:cNvPr id="172" name="Picture@0N\QPO history/release documentation@" descr="@0N\QPO history/release documentation@">
          <a:extLst>
            <a:ext uri="{FF2B5EF4-FFF2-40B4-BE49-F238E27FC236}">
              <a16:creationId xmlns:a16="http://schemas.microsoft.com/office/drawing/2014/main" id="{00000000-0008-0000-0600-0000A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038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37</xdr:row>
      <xdr:rowOff>0</xdr:rowOff>
    </xdr:from>
    <xdr:to>
      <xdr:col>12</xdr:col>
      <xdr:colOff>152400</xdr:colOff>
      <xdr:row>37</xdr:row>
      <xdr:rowOff>133350</xdr:rowOff>
    </xdr:to>
    <xdr:pic>
      <xdr:nvPicPr>
        <xdr:cNvPr id="173" name="Picture@0N\QPO history/release documentation@" descr="@0N\QPO history/release documentation@">
          <a:extLst>
            <a:ext uri="{FF2B5EF4-FFF2-40B4-BE49-F238E27FC236}">
              <a16:creationId xmlns:a16="http://schemas.microsoft.com/office/drawing/2014/main" id="{00000000-0008-0000-0600-0000A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019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27</xdr:row>
      <xdr:rowOff>0</xdr:rowOff>
    </xdr:from>
    <xdr:to>
      <xdr:col>12</xdr:col>
      <xdr:colOff>152400</xdr:colOff>
      <xdr:row>27</xdr:row>
      <xdr:rowOff>133350</xdr:rowOff>
    </xdr:to>
    <xdr:pic>
      <xdr:nvPicPr>
        <xdr:cNvPr id="174" name="Picture@0N\QPO history/release documentation@" descr="@0N\QPO history/release documentation@">
          <a:extLst>
            <a:ext uri="{FF2B5EF4-FFF2-40B4-BE49-F238E27FC236}">
              <a16:creationId xmlns:a16="http://schemas.microsoft.com/office/drawing/2014/main" id="{00000000-0008-0000-0600-0000A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210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38</xdr:row>
      <xdr:rowOff>0</xdr:rowOff>
    </xdr:from>
    <xdr:to>
      <xdr:col>12</xdr:col>
      <xdr:colOff>152400</xdr:colOff>
      <xdr:row>38</xdr:row>
      <xdr:rowOff>133350</xdr:rowOff>
    </xdr:to>
    <xdr:pic>
      <xdr:nvPicPr>
        <xdr:cNvPr id="175" name="Picture@0N\QPO history/release documentation@" descr="@0N\QPO history/release documentation@">
          <a:extLst>
            <a:ext uri="{FF2B5EF4-FFF2-40B4-BE49-F238E27FC236}">
              <a16:creationId xmlns:a16="http://schemas.microsoft.com/office/drawing/2014/main" id="{00000000-0008-0000-0600-0000A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200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26</xdr:row>
      <xdr:rowOff>0</xdr:rowOff>
    </xdr:from>
    <xdr:to>
      <xdr:col>12</xdr:col>
      <xdr:colOff>152400</xdr:colOff>
      <xdr:row>26</xdr:row>
      <xdr:rowOff>133350</xdr:rowOff>
    </xdr:to>
    <xdr:pic>
      <xdr:nvPicPr>
        <xdr:cNvPr id="176" name="Picture@0N\QPO history/release documentation@" descr="@0N\QPO history/release documentation@">
          <a:extLst>
            <a:ext uri="{FF2B5EF4-FFF2-40B4-BE49-F238E27FC236}">
              <a16:creationId xmlns:a16="http://schemas.microsoft.com/office/drawing/2014/main" id="{00000000-0008-0000-0600-0000B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029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30</xdr:row>
      <xdr:rowOff>0</xdr:rowOff>
    </xdr:from>
    <xdr:to>
      <xdr:col>12</xdr:col>
      <xdr:colOff>152400</xdr:colOff>
      <xdr:row>30</xdr:row>
      <xdr:rowOff>133350</xdr:rowOff>
    </xdr:to>
    <xdr:pic>
      <xdr:nvPicPr>
        <xdr:cNvPr id="177" name="Picture@0N\QPO history/release documentation@" descr="@0N\QPO history/release documentation@">
          <a:extLst>
            <a:ext uri="{FF2B5EF4-FFF2-40B4-BE49-F238E27FC236}">
              <a16:creationId xmlns:a16="http://schemas.microsoft.com/office/drawing/2014/main" id="{00000000-0008-0000-0600-0000B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753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20</xdr:row>
      <xdr:rowOff>0</xdr:rowOff>
    </xdr:from>
    <xdr:to>
      <xdr:col>12</xdr:col>
      <xdr:colOff>152400</xdr:colOff>
      <xdr:row>20</xdr:row>
      <xdr:rowOff>133350</xdr:rowOff>
    </xdr:to>
    <xdr:pic>
      <xdr:nvPicPr>
        <xdr:cNvPr id="178" name="Picture@0N\QPO history/release documentation@" descr="@0N\QPO history/release documentation@">
          <a:extLst>
            <a:ext uri="{FF2B5EF4-FFF2-40B4-BE49-F238E27FC236}">
              <a16:creationId xmlns:a16="http://schemas.microsoft.com/office/drawing/2014/main" id="{00000000-0008-0000-0600-0000B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943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19</xdr:row>
      <xdr:rowOff>0</xdr:rowOff>
    </xdr:from>
    <xdr:to>
      <xdr:col>12</xdr:col>
      <xdr:colOff>152400</xdr:colOff>
      <xdr:row>19</xdr:row>
      <xdr:rowOff>133350</xdr:rowOff>
    </xdr:to>
    <xdr:pic>
      <xdr:nvPicPr>
        <xdr:cNvPr id="179" name="Picture@0N\QPO history/release documentation@" descr="@0N\QPO history/release documentation@">
          <a:extLst>
            <a:ext uri="{FF2B5EF4-FFF2-40B4-BE49-F238E27FC236}">
              <a16:creationId xmlns:a16="http://schemas.microsoft.com/office/drawing/2014/main" id="{00000000-0008-0000-0600-0000B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3762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24</xdr:row>
      <xdr:rowOff>0</xdr:rowOff>
    </xdr:from>
    <xdr:to>
      <xdr:col>12</xdr:col>
      <xdr:colOff>152400</xdr:colOff>
      <xdr:row>24</xdr:row>
      <xdr:rowOff>133350</xdr:rowOff>
    </xdr:to>
    <xdr:pic>
      <xdr:nvPicPr>
        <xdr:cNvPr id="180" name="Picture@0N\QPO history/release documentation@" descr="@0N\QPO history/release documentation@">
          <a:extLst>
            <a:ext uri="{FF2B5EF4-FFF2-40B4-BE49-F238E27FC236}">
              <a16:creationId xmlns:a16="http://schemas.microsoft.com/office/drawing/2014/main" id="{00000000-0008-0000-0600-0000B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4667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22</xdr:row>
      <xdr:rowOff>0</xdr:rowOff>
    </xdr:from>
    <xdr:to>
      <xdr:col>12</xdr:col>
      <xdr:colOff>152400</xdr:colOff>
      <xdr:row>22</xdr:row>
      <xdr:rowOff>133350</xdr:rowOff>
    </xdr:to>
    <xdr:pic>
      <xdr:nvPicPr>
        <xdr:cNvPr id="181" name="Picture@0N\QPO history/release documentation@" descr="@0N\QPO history/release documentation@">
          <a:extLst>
            <a:ext uri="{FF2B5EF4-FFF2-40B4-BE49-F238E27FC236}">
              <a16:creationId xmlns:a16="http://schemas.microsoft.com/office/drawing/2014/main" id="{00000000-0008-0000-0600-0000B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4305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33</xdr:row>
      <xdr:rowOff>0</xdr:rowOff>
    </xdr:from>
    <xdr:to>
      <xdr:col>12</xdr:col>
      <xdr:colOff>152400</xdr:colOff>
      <xdr:row>33</xdr:row>
      <xdr:rowOff>133350</xdr:rowOff>
    </xdr:to>
    <xdr:pic>
      <xdr:nvPicPr>
        <xdr:cNvPr id="182" name="Picture@0N\QPO history/release documentation@" descr="@0N\QPO history/release documentation@">
          <a:extLst>
            <a:ext uri="{FF2B5EF4-FFF2-40B4-BE49-F238E27FC236}">
              <a16:creationId xmlns:a16="http://schemas.microsoft.com/office/drawing/2014/main" id="{00000000-0008-0000-0600-0000B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6296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35</xdr:row>
      <xdr:rowOff>0</xdr:rowOff>
    </xdr:from>
    <xdr:to>
      <xdr:col>12</xdr:col>
      <xdr:colOff>152400</xdr:colOff>
      <xdr:row>35</xdr:row>
      <xdr:rowOff>133350</xdr:rowOff>
    </xdr:to>
    <xdr:pic>
      <xdr:nvPicPr>
        <xdr:cNvPr id="183" name="Picture@0N\QPO history/release documentation@" descr="@0N\QPO history/release documentation@">
          <a:extLst>
            <a:ext uri="{FF2B5EF4-FFF2-40B4-BE49-F238E27FC236}">
              <a16:creationId xmlns:a16="http://schemas.microsoft.com/office/drawing/2014/main" id="{00000000-0008-0000-0600-0000B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6657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34</xdr:row>
      <xdr:rowOff>0</xdr:rowOff>
    </xdr:from>
    <xdr:to>
      <xdr:col>12</xdr:col>
      <xdr:colOff>152400</xdr:colOff>
      <xdr:row>34</xdr:row>
      <xdr:rowOff>133350</xdr:rowOff>
    </xdr:to>
    <xdr:pic>
      <xdr:nvPicPr>
        <xdr:cNvPr id="184" name="Picture@0N\QPO history/release documentation@" descr="@0N\QPO history/release documentation@">
          <a:extLst>
            <a:ext uri="{FF2B5EF4-FFF2-40B4-BE49-F238E27FC236}">
              <a16:creationId xmlns:a16="http://schemas.microsoft.com/office/drawing/2014/main" id="{00000000-0008-0000-0600-0000B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6477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21</xdr:row>
      <xdr:rowOff>0</xdr:rowOff>
    </xdr:from>
    <xdr:to>
      <xdr:col>12</xdr:col>
      <xdr:colOff>152400</xdr:colOff>
      <xdr:row>21</xdr:row>
      <xdr:rowOff>133350</xdr:rowOff>
    </xdr:to>
    <xdr:pic>
      <xdr:nvPicPr>
        <xdr:cNvPr id="185" name="Picture@0N\QPO history/release documentation@" descr="@0N\QPO history/release documentation@">
          <a:extLst>
            <a:ext uri="{FF2B5EF4-FFF2-40B4-BE49-F238E27FC236}">
              <a16:creationId xmlns:a16="http://schemas.microsoft.com/office/drawing/2014/main" id="{00000000-0008-0000-0600-0000B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4124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29</xdr:row>
      <xdr:rowOff>0</xdr:rowOff>
    </xdr:from>
    <xdr:to>
      <xdr:col>12</xdr:col>
      <xdr:colOff>152400</xdr:colOff>
      <xdr:row>29</xdr:row>
      <xdr:rowOff>133350</xdr:rowOff>
    </xdr:to>
    <xdr:pic>
      <xdr:nvPicPr>
        <xdr:cNvPr id="186" name="Picture@0N\QPO history/release documentation@" descr="@0N\QPO history/release documentation@">
          <a:extLst>
            <a:ext uri="{FF2B5EF4-FFF2-40B4-BE49-F238E27FC236}">
              <a16:creationId xmlns:a16="http://schemas.microsoft.com/office/drawing/2014/main" id="{00000000-0008-0000-0600-0000B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572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36</xdr:row>
      <xdr:rowOff>0</xdr:rowOff>
    </xdr:from>
    <xdr:to>
      <xdr:col>12</xdr:col>
      <xdr:colOff>152400</xdr:colOff>
      <xdr:row>36</xdr:row>
      <xdr:rowOff>133350</xdr:rowOff>
    </xdr:to>
    <xdr:pic>
      <xdr:nvPicPr>
        <xdr:cNvPr id="187" name="Picture@0N\QPO history/release documentation@" descr="@0N\QPO history/release documentation@">
          <a:extLst>
            <a:ext uri="{FF2B5EF4-FFF2-40B4-BE49-F238E27FC236}">
              <a16:creationId xmlns:a16="http://schemas.microsoft.com/office/drawing/2014/main" id="{00000000-0008-0000-0600-0000B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6838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25</xdr:row>
      <xdr:rowOff>0</xdr:rowOff>
    </xdr:from>
    <xdr:to>
      <xdr:col>12</xdr:col>
      <xdr:colOff>152400</xdr:colOff>
      <xdr:row>25</xdr:row>
      <xdr:rowOff>133350</xdr:rowOff>
    </xdr:to>
    <xdr:pic>
      <xdr:nvPicPr>
        <xdr:cNvPr id="188" name="Picture@0N\QPO history/release documentation@" descr="@0N\QPO history/release documentation@">
          <a:extLst>
            <a:ext uri="{FF2B5EF4-FFF2-40B4-BE49-F238E27FC236}">
              <a16:creationId xmlns:a16="http://schemas.microsoft.com/office/drawing/2014/main" id="{00000000-0008-0000-0600-0000B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4848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31</xdr:row>
      <xdr:rowOff>0</xdr:rowOff>
    </xdr:from>
    <xdr:to>
      <xdr:col>12</xdr:col>
      <xdr:colOff>152400</xdr:colOff>
      <xdr:row>31</xdr:row>
      <xdr:rowOff>133350</xdr:rowOff>
    </xdr:to>
    <xdr:pic>
      <xdr:nvPicPr>
        <xdr:cNvPr id="189" name="Picture@0N\QPO history/release documentation@" descr="@0N\QPO history/release documentation@">
          <a:extLst>
            <a:ext uri="{FF2B5EF4-FFF2-40B4-BE49-F238E27FC236}">
              <a16:creationId xmlns:a16="http://schemas.microsoft.com/office/drawing/2014/main" id="{00000000-0008-0000-0600-0000B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934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28</xdr:row>
      <xdr:rowOff>0</xdr:rowOff>
    </xdr:from>
    <xdr:to>
      <xdr:col>12</xdr:col>
      <xdr:colOff>152400</xdr:colOff>
      <xdr:row>28</xdr:row>
      <xdr:rowOff>133350</xdr:rowOff>
    </xdr:to>
    <xdr:pic>
      <xdr:nvPicPr>
        <xdr:cNvPr id="190" name="Picture@0N\QPO history/release documentation@" descr="@0N\QPO history/release documentation@">
          <a:extLst>
            <a:ext uri="{FF2B5EF4-FFF2-40B4-BE49-F238E27FC236}">
              <a16:creationId xmlns:a16="http://schemas.microsoft.com/office/drawing/2014/main" id="{00000000-0008-0000-0600-0000B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5391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40</xdr:row>
      <xdr:rowOff>0</xdr:rowOff>
    </xdr:from>
    <xdr:to>
      <xdr:col>12</xdr:col>
      <xdr:colOff>152400</xdr:colOff>
      <xdr:row>40</xdr:row>
      <xdr:rowOff>133350</xdr:rowOff>
    </xdr:to>
    <xdr:pic>
      <xdr:nvPicPr>
        <xdr:cNvPr id="191" name="Picture@0N\QPO history/release documentation@" descr="@0N\QPO history/release documentation@">
          <a:extLst>
            <a:ext uri="{FF2B5EF4-FFF2-40B4-BE49-F238E27FC236}">
              <a16:creationId xmlns:a16="http://schemas.microsoft.com/office/drawing/2014/main" id="{00000000-0008-0000-0600-0000B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562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39</xdr:row>
      <xdr:rowOff>0</xdr:rowOff>
    </xdr:from>
    <xdr:to>
      <xdr:col>12</xdr:col>
      <xdr:colOff>152400</xdr:colOff>
      <xdr:row>39</xdr:row>
      <xdr:rowOff>133350</xdr:rowOff>
    </xdr:to>
    <xdr:pic>
      <xdr:nvPicPr>
        <xdr:cNvPr id="192" name="Picture@0N\QPO history/release documentation@" descr="@0N\QPO history/release documentation@">
          <a:extLst>
            <a:ext uri="{FF2B5EF4-FFF2-40B4-BE49-F238E27FC236}">
              <a16:creationId xmlns:a16="http://schemas.microsoft.com/office/drawing/2014/main" id="{00000000-0008-0000-0600-0000C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381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41</xdr:row>
      <xdr:rowOff>0</xdr:rowOff>
    </xdr:from>
    <xdr:to>
      <xdr:col>12</xdr:col>
      <xdr:colOff>152400</xdr:colOff>
      <xdr:row>41</xdr:row>
      <xdr:rowOff>133350</xdr:rowOff>
    </xdr:to>
    <xdr:pic>
      <xdr:nvPicPr>
        <xdr:cNvPr id="193" name="Picture@0N\QPO history/release documentation@" descr="@0N\QPO history/release documentation@">
          <a:extLst>
            <a:ext uri="{FF2B5EF4-FFF2-40B4-BE49-F238E27FC236}">
              <a16:creationId xmlns:a16="http://schemas.microsoft.com/office/drawing/2014/main" id="{00000000-0008-0000-0600-0000C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743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42</xdr:row>
      <xdr:rowOff>0</xdr:rowOff>
    </xdr:from>
    <xdr:to>
      <xdr:col>12</xdr:col>
      <xdr:colOff>152400</xdr:colOff>
      <xdr:row>42</xdr:row>
      <xdr:rowOff>133350</xdr:rowOff>
    </xdr:to>
    <xdr:pic>
      <xdr:nvPicPr>
        <xdr:cNvPr id="194" name="Picture@0N\QPO history/release documentation@" descr="@0N\QPO history/release documentation@">
          <a:extLst>
            <a:ext uri="{FF2B5EF4-FFF2-40B4-BE49-F238E27FC236}">
              <a16:creationId xmlns:a16="http://schemas.microsoft.com/office/drawing/2014/main" id="{00000000-0008-0000-0600-0000C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7924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43</xdr:row>
      <xdr:rowOff>0</xdr:rowOff>
    </xdr:from>
    <xdr:to>
      <xdr:col>12</xdr:col>
      <xdr:colOff>152400</xdr:colOff>
      <xdr:row>43</xdr:row>
      <xdr:rowOff>133350</xdr:rowOff>
    </xdr:to>
    <xdr:pic>
      <xdr:nvPicPr>
        <xdr:cNvPr id="195" name="Picture@0N\QPO history/release documentation@" descr="@0N\QPO history/release documentation@">
          <a:extLst>
            <a:ext uri="{FF2B5EF4-FFF2-40B4-BE49-F238E27FC236}">
              <a16:creationId xmlns:a16="http://schemas.microsoft.com/office/drawing/2014/main" id="{00000000-0008-0000-0600-0000C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105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44</xdr:row>
      <xdr:rowOff>0</xdr:rowOff>
    </xdr:from>
    <xdr:to>
      <xdr:col>12</xdr:col>
      <xdr:colOff>152400</xdr:colOff>
      <xdr:row>44</xdr:row>
      <xdr:rowOff>133350</xdr:rowOff>
    </xdr:to>
    <xdr:pic>
      <xdr:nvPicPr>
        <xdr:cNvPr id="196" name="Picture@0N\QPO history/release documentation@" descr="@0N\QPO history/release documentation@">
          <a:extLst>
            <a:ext uri="{FF2B5EF4-FFF2-40B4-BE49-F238E27FC236}">
              <a16:creationId xmlns:a16="http://schemas.microsoft.com/office/drawing/2014/main" id="{00000000-0008-0000-0600-0000C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286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47</xdr:row>
      <xdr:rowOff>0</xdr:rowOff>
    </xdr:from>
    <xdr:to>
      <xdr:col>12</xdr:col>
      <xdr:colOff>152400</xdr:colOff>
      <xdr:row>47</xdr:row>
      <xdr:rowOff>133350</xdr:rowOff>
    </xdr:to>
    <xdr:pic>
      <xdr:nvPicPr>
        <xdr:cNvPr id="197" name="Picture@0N\QPO history/release documentation@" descr="@0N\QPO history/release documentation@">
          <a:extLst>
            <a:ext uri="{FF2B5EF4-FFF2-40B4-BE49-F238E27FC236}">
              <a16:creationId xmlns:a16="http://schemas.microsoft.com/office/drawing/2014/main" id="{00000000-0008-0000-0600-0000C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829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45</xdr:row>
      <xdr:rowOff>0</xdr:rowOff>
    </xdr:from>
    <xdr:to>
      <xdr:col>12</xdr:col>
      <xdr:colOff>152400</xdr:colOff>
      <xdr:row>45</xdr:row>
      <xdr:rowOff>133350</xdr:rowOff>
    </xdr:to>
    <xdr:pic>
      <xdr:nvPicPr>
        <xdr:cNvPr id="198" name="Picture@0N\QPO history/release documentation@" descr="@0N\QPO history/release documentation@">
          <a:extLst>
            <a:ext uri="{FF2B5EF4-FFF2-40B4-BE49-F238E27FC236}">
              <a16:creationId xmlns:a16="http://schemas.microsoft.com/office/drawing/2014/main" id="{00000000-0008-0000-0600-0000C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467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46</xdr:row>
      <xdr:rowOff>0</xdr:rowOff>
    </xdr:from>
    <xdr:to>
      <xdr:col>12</xdr:col>
      <xdr:colOff>152400</xdr:colOff>
      <xdr:row>46</xdr:row>
      <xdr:rowOff>133350</xdr:rowOff>
    </xdr:to>
    <xdr:pic>
      <xdr:nvPicPr>
        <xdr:cNvPr id="199" name="Picture@0N\QPO history/release documentation@" descr="@0N\QPO history/release documentation@">
          <a:extLst>
            <a:ext uri="{FF2B5EF4-FFF2-40B4-BE49-F238E27FC236}">
              <a16:creationId xmlns:a16="http://schemas.microsoft.com/office/drawing/2014/main" id="{00000000-0008-0000-0600-0000C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8648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48</xdr:row>
      <xdr:rowOff>0</xdr:rowOff>
    </xdr:from>
    <xdr:to>
      <xdr:col>12</xdr:col>
      <xdr:colOff>152400</xdr:colOff>
      <xdr:row>48</xdr:row>
      <xdr:rowOff>133350</xdr:rowOff>
    </xdr:to>
    <xdr:pic>
      <xdr:nvPicPr>
        <xdr:cNvPr id="200" name="Picture@0N\QPO history/release documentation@" descr="@0N\QPO history/release documentation@">
          <a:extLst>
            <a:ext uri="{FF2B5EF4-FFF2-40B4-BE49-F238E27FC236}">
              <a16:creationId xmlns:a16="http://schemas.microsoft.com/office/drawing/2014/main" id="{00000000-0008-0000-0600-0000C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010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49</xdr:row>
      <xdr:rowOff>0</xdr:rowOff>
    </xdr:from>
    <xdr:to>
      <xdr:col>12</xdr:col>
      <xdr:colOff>152400</xdr:colOff>
      <xdr:row>49</xdr:row>
      <xdr:rowOff>133350</xdr:rowOff>
    </xdr:to>
    <xdr:pic>
      <xdr:nvPicPr>
        <xdr:cNvPr id="201" name="Picture@0N\QPO history/release documentation@" descr="@0N\QPO history/release documentation@">
          <a:extLst>
            <a:ext uri="{FF2B5EF4-FFF2-40B4-BE49-F238E27FC236}">
              <a16:creationId xmlns:a16="http://schemas.microsoft.com/office/drawing/2014/main" id="{00000000-0008-0000-0600-0000C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191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50</xdr:row>
      <xdr:rowOff>0</xdr:rowOff>
    </xdr:from>
    <xdr:to>
      <xdr:col>12</xdr:col>
      <xdr:colOff>152400</xdr:colOff>
      <xdr:row>50</xdr:row>
      <xdr:rowOff>133350</xdr:rowOff>
    </xdr:to>
    <xdr:pic>
      <xdr:nvPicPr>
        <xdr:cNvPr id="202" name="Picture@0N\QPO history/release documentation@" descr="@0N\QPO history/release documentation@">
          <a:extLst>
            <a:ext uri="{FF2B5EF4-FFF2-40B4-BE49-F238E27FC236}">
              <a16:creationId xmlns:a16="http://schemas.microsoft.com/office/drawing/2014/main" id="{00000000-0008-0000-0600-0000C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372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51</xdr:row>
      <xdr:rowOff>0</xdr:rowOff>
    </xdr:from>
    <xdr:to>
      <xdr:col>12</xdr:col>
      <xdr:colOff>152400</xdr:colOff>
      <xdr:row>51</xdr:row>
      <xdr:rowOff>133350</xdr:rowOff>
    </xdr:to>
    <xdr:pic>
      <xdr:nvPicPr>
        <xdr:cNvPr id="203" name="Picture@0N\QPO history/release documentation@" descr="@0N\QPO history/release documentation@">
          <a:extLst>
            <a:ext uri="{FF2B5EF4-FFF2-40B4-BE49-F238E27FC236}">
              <a16:creationId xmlns:a16="http://schemas.microsoft.com/office/drawing/2014/main" id="{00000000-0008-0000-0600-0000C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553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53</xdr:row>
      <xdr:rowOff>0</xdr:rowOff>
    </xdr:from>
    <xdr:to>
      <xdr:col>12</xdr:col>
      <xdr:colOff>152400</xdr:colOff>
      <xdr:row>53</xdr:row>
      <xdr:rowOff>133350</xdr:rowOff>
    </xdr:to>
    <xdr:pic>
      <xdr:nvPicPr>
        <xdr:cNvPr id="204" name="Picture@0N\QPO history/release documentation@" descr="@0N\QPO history/release documentation@">
          <a:extLst>
            <a:ext uri="{FF2B5EF4-FFF2-40B4-BE49-F238E27FC236}">
              <a16:creationId xmlns:a16="http://schemas.microsoft.com/office/drawing/2014/main" id="{00000000-0008-0000-0600-0000C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915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52</xdr:row>
      <xdr:rowOff>0</xdr:rowOff>
    </xdr:from>
    <xdr:to>
      <xdr:col>12</xdr:col>
      <xdr:colOff>152400</xdr:colOff>
      <xdr:row>52</xdr:row>
      <xdr:rowOff>133350</xdr:rowOff>
    </xdr:to>
    <xdr:pic>
      <xdr:nvPicPr>
        <xdr:cNvPr id="205" name="Picture@0N\QPO history/release documentation@" descr="@0N\QPO history/release documentation@">
          <a:extLst>
            <a:ext uri="{FF2B5EF4-FFF2-40B4-BE49-F238E27FC236}">
              <a16:creationId xmlns:a16="http://schemas.microsoft.com/office/drawing/2014/main" id="{00000000-0008-0000-0600-0000C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9734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54</xdr:row>
      <xdr:rowOff>0</xdr:rowOff>
    </xdr:from>
    <xdr:to>
      <xdr:col>12</xdr:col>
      <xdr:colOff>152400</xdr:colOff>
      <xdr:row>54</xdr:row>
      <xdr:rowOff>133350</xdr:rowOff>
    </xdr:to>
    <xdr:pic>
      <xdr:nvPicPr>
        <xdr:cNvPr id="206" name="Picture@0N\QPO history/release documentation@" descr="@0N\QPO history/release documentation@">
          <a:extLst>
            <a:ext uri="{FF2B5EF4-FFF2-40B4-BE49-F238E27FC236}">
              <a16:creationId xmlns:a16="http://schemas.microsoft.com/office/drawing/2014/main" id="{00000000-0008-0000-0600-0000C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0096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55</xdr:row>
      <xdr:rowOff>0</xdr:rowOff>
    </xdr:from>
    <xdr:to>
      <xdr:col>12</xdr:col>
      <xdr:colOff>152400</xdr:colOff>
      <xdr:row>55</xdr:row>
      <xdr:rowOff>133350</xdr:rowOff>
    </xdr:to>
    <xdr:pic>
      <xdr:nvPicPr>
        <xdr:cNvPr id="207" name="Picture@0N\QPO history/release documentation@" descr="@0N\QPO history/release documentation@">
          <a:extLst>
            <a:ext uri="{FF2B5EF4-FFF2-40B4-BE49-F238E27FC236}">
              <a16:creationId xmlns:a16="http://schemas.microsoft.com/office/drawing/2014/main" id="{00000000-0008-0000-0600-0000C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0277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58</xdr:row>
      <xdr:rowOff>0</xdr:rowOff>
    </xdr:from>
    <xdr:to>
      <xdr:col>12</xdr:col>
      <xdr:colOff>152400</xdr:colOff>
      <xdr:row>58</xdr:row>
      <xdr:rowOff>133350</xdr:rowOff>
    </xdr:to>
    <xdr:pic>
      <xdr:nvPicPr>
        <xdr:cNvPr id="208" name="Picture@0N\QPO history/release documentation@" descr="@0N\QPO history/release documentation@">
          <a:extLst>
            <a:ext uri="{FF2B5EF4-FFF2-40B4-BE49-F238E27FC236}">
              <a16:creationId xmlns:a16="http://schemas.microsoft.com/office/drawing/2014/main" id="{00000000-0008-0000-0600-0000D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0820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59</xdr:row>
      <xdr:rowOff>0</xdr:rowOff>
    </xdr:from>
    <xdr:to>
      <xdr:col>12</xdr:col>
      <xdr:colOff>152400</xdr:colOff>
      <xdr:row>59</xdr:row>
      <xdr:rowOff>133350</xdr:rowOff>
    </xdr:to>
    <xdr:pic>
      <xdr:nvPicPr>
        <xdr:cNvPr id="209" name="Picture@0N\QPO history/release documentation@" descr="@0N\QPO history/release documentation@">
          <a:extLst>
            <a:ext uri="{FF2B5EF4-FFF2-40B4-BE49-F238E27FC236}">
              <a16:creationId xmlns:a16="http://schemas.microsoft.com/office/drawing/2014/main" id="{00000000-0008-0000-0600-0000D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1001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60</xdr:row>
      <xdr:rowOff>0</xdr:rowOff>
    </xdr:from>
    <xdr:to>
      <xdr:col>12</xdr:col>
      <xdr:colOff>152400</xdr:colOff>
      <xdr:row>60</xdr:row>
      <xdr:rowOff>133350</xdr:rowOff>
    </xdr:to>
    <xdr:pic>
      <xdr:nvPicPr>
        <xdr:cNvPr id="210" name="Picture@0N\QPO history/release documentation@" descr="@0N\QPO history/release documentation@">
          <a:extLst>
            <a:ext uri="{FF2B5EF4-FFF2-40B4-BE49-F238E27FC236}">
              <a16:creationId xmlns:a16="http://schemas.microsoft.com/office/drawing/2014/main" id="{00000000-0008-0000-0600-0000D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1182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62</xdr:row>
      <xdr:rowOff>0</xdr:rowOff>
    </xdr:from>
    <xdr:to>
      <xdr:col>12</xdr:col>
      <xdr:colOff>152400</xdr:colOff>
      <xdr:row>62</xdr:row>
      <xdr:rowOff>133350</xdr:rowOff>
    </xdr:to>
    <xdr:pic>
      <xdr:nvPicPr>
        <xdr:cNvPr id="211" name="Picture@0N\QPO history/release documentation@" descr="@0N\QPO history/release documentation@">
          <a:extLst>
            <a:ext uri="{FF2B5EF4-FFF2-40B4-BE49-F238E27FC236}">
              <a16:creationId xmlns:a16="http://schemas.microsoft.com/office/drawing/2014/main" id="{00000000-0008-0000-0600-0000D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1544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63</xdr:row>
      <xdr:rowOff>0</xdr:rowOff>
    </xdr:from>
    <xdr:to>
      <xdr:col>12</xdr:col>
      <xdr:colOff>152400</xdr:colOff>
      <xdr:row>63</xdr:row>
      <xdr:rowOff>133350</xdr:rowOff>
    </xdr:to>
    <xdr:pic>
      <xdr:nvPicPr>
        <xdr:cNvPr id="212" name="Picture@0N\QPO history/release documentation@" descr="@0N\QPO history/release documentation@">
          <a:extLst>
            <a:ext uri="{FF2B5EF4-FFF2-40B4-BE49-F238E27FC236}">
              <a16:creationId xmlns:a16="http://schemas.microsoft.com/office/drawing/2014/main" id="{00000000-0008-0000-0600-0000D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1725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64</xdr:row>
      <xdr:rowOff>0</xdr:rowOff>
    </xdr:from>
    <xdr:to>
      <xdr:col>12</xdr:col>
      <xdr:colOff>152400</xdr:colOff>
      <xdr:row>64</xdr:row>
      <xdr:rowOff>133350</xdr:rowOff>
    </xdr:to>
    <xdr:pic>
      <xdr:nvPicPr>
        <xdr:cNvPr id="213" name="Picture@0N\QPO history/release documentation@" descr="@0N\QPO history/release documentation@">
          <a:extLst>
            <a:ext uri="{FF2B5EF4-FFF2-40B4-BE49-F238E27FC236}">
              <a16:creationId xmlns:a16="http://schemas.microsoft.com/office/drawing/2014/main" id="{00000000-0008-0000-0600-0000D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1906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65</xdr:row>
      <xdr:rowOff>0</xdr:rowOff>
    </xdr:from>
    <xdr:to>
      <xdr:col>12</xdr:col>
      <xdr:colOff>152400</xdr:colOff>
      <xdr:row>65</xdr:row>
      <xdr:rowOff>133350</xdr:rowOff>
    </xdr:to>
    <xdr:pic>
      <xdr:nvPicPr>
        <xdr:cNvPr id="214" name="Picture@0N\QPO history/release documentation@" descr="@0N\QPO history/release documentation@">
          <a:extLst>
            <a:ext uri="{FF2B5EF4-FFF2-40B4-BE49-F238E27FC236}">
              <a16:creationId xmlns:a16="http://schemas.microsoft.com/office/drawing/2014/main" id="{00000000-0008-0000-0600-0000D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087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72</xdr:row>
      <xdr:rowOff>0</xdr:rowOff>
    </xdr:from>
    <xdr:to>
      <xdr:col>12</xdr:col>
      <xdr:colOff>152400</xdr:colOff>
      <xdr:row>72</xdr:row>
      <xdr:rowOff>133350</xdr:rowOff>
    </xdr:to>
    <xdr:pic>
      <xdr:nvPicPr>
        <xdr:cNvPr id="215" name="Picture@0N\QPO history/release documentation@" descr="@0N\QPO history/release documentation@">
          <a:extLst>
            <a:ext uri="{FF2B5EF4-FFF2-40B4-BE49-F238E27FC236}">
              <a16:creationId xmlns:a16="http://schemas.microsoft.com/office/drawing/2014/main" id="{00000000-0008-0000-0600-0000D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3354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67</xdr:row>
      <xdr:rowOff>0</xdr:rowOff>
    </xdr:from>
    <xdr:to>
      <xdr:col>12</xdr:col>
      <xdr:colOff>152400</xdr:colOff>
      <xdr:row>67</xdr:row>
      <xdr:rowOff>133350</xdr:rowOff>
    </xdr:to>
    <xdr:pic>
      <xdr:nvPicPr>
        <xdr:cNvPr id="216" name="Picture@0N\QPO history/release documentation@" descr="@0N\QPO history/release documentation@">
          <a:extLst>
            <a:ext uri="{FF2B5EF4-FFF2-40B4-BE49-F238E27FC236}">
              <a16:creationId xmlns:a16="http://schemas.microsoft.com/office/drawing/2014/main" id="{00000000-0008-0000-0600-0000D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449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66</xdr:row>
      <xdr:rowOff>0</xdr:rowOff>
    </xdr:from>
    <xdr:to>
      <xdr:col>12</xdr:col>
      <xdr:colOff>152400</xdr:colOff>
      <xdr:row>66</xdr:row>
      <xdr:rowOff>133350</xdr:rowOff>
    </xdr:to>
    <xdr:pic>
      <xdr:nvPicPr>
        <xdr:cNvPr id="217" name="Picture@0N\QPO history/release documentation@" descr="@0N\QPO history/release documentation@">
          <a:extLst>
            <a:ext uri="{FF2B5EF4-FFF2-40B4-BE49-F238E27FC236}">
              <a16:creationId xmlns:a16="http://schemas.microsoft.com/office/drawing/2014/main" id="{00000000-0008-0000-0600-0000D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268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68</xdr:row>
      <xdr:rowOff>0</xdr:rowOff>
    </xdr:from>
    <xdr:to>
      <xdr:col>12</xdr:col>
      <xdr:colOff>152400</xdr:colOff>
      <xdr:row>68</xdr:row>
      <xdr:rowOff>133350</xdr:rowOff>
    </xdr:to>
    <xdr:pic>
      <xdr:nvPicPr>
        <xdr:cNvPr id="218" name="Picture@0N\QPO history/release documentation@" descr="@0N\QPO history/release documentation@">
          <a:extLst>
            <a:ext uri="{FF2B5EF4-FFF2-40B4-BE49-F238E27FC236}">
              <a16:creationId xmlns:a16="http://schemas.microsoft.com/office/drawing/2014/main" id="{00000000-0008-0000-0600-0000D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630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71</xdr:row>
      <xdr:rowOff>0</xdr:rowOff>
    </xdr:from>
    <xdr:to>
      <xdr:col>12</xdr:col>
      <xdr:colOff>152400</xdr:colOff>
      <xdr:row>71</xdr:row>
      <xdr:rowOff>133350</xdr:rowOff>
    </xdr:to>
    <xdr:pic>
      <xdr:nvPicPr>
        <xdr:cNvPr id="219" name="Picture@0N\QPO history/release documentation@" descr="@0N\QPO history/release documentation@">
          <a:extLst>
            <a:ext uri="{FF2B5EF4-FFF2-40B4-BE49-F238E27FC236}">
              <a16:creationId xmlns:a16="http://schemas.microsoft.com/office/drawing/2014/main" id="{00000000-0008-0000-0600-0000D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3173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70</xdr:row>
      <xdr:rowOff>0</xdr:rowOff>
    </xdr:from>
    <xdr:to>
      <xdr:col>12</xdr:col>
      <xdr:colOff>152400</xdr:colOff>
      <xdr:row>70</xdr:row>
      <xdr:rowOff>133350</xdr:rowOff>
    </xdr:to>
    <xdr:pic>
      <xdr:nvPicPr>
        <xdr:cNvPr id="220" name="Picture@0N\QPO history/release documentation@" descr="@0N\QPO history/release documentation@">
          <a:extLst>
            <a:ext uri="{FF2B5EF4-FFF2-40B4-BE49-F238E27FC236}">
              <a16:creationId xmlns:a16="http://schemas.microsoft.com/office/drawing/2014/main" id="{00000000-0008-0000-0600-0000D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992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69</xdr:row>
      <xdr:rowOff>0</xdr:rowOff>
    </xdr:from>
    <xdr:to>
      <xdr:col>12</xdr:col>
      <xdr:colOff>152400</xdr:colOff>
      <xdr:row>69</xdr:row>
      <xdr:rowOff>133350</xdr:rowOff>
    </xdr:to>
    <xdr:pic>
      <xdr:nvPicPr>
        <xdr:cNvPr id="221" name="Picture@0N\QPO history/release documentation@" descr="@0N\QPO history/release documentation@">
          <a:extLst>
            <a:ext uri="{FF2B5EF4-FFF2-40B4-BE49-F238E27FC236}">
              <a16:creationId xmlns:a16="http://schemas.microsoft.com/office/drawing/2014/main" id="{00000000-0008-0000-0600-0000D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2811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75</xdr:row>
      <xdr:rowOff>0</xdr:rowOff>
    </xdr:from>
    <xdr:to>
      <xdr:col>12</xdr:col>
      <xdr:colOff>152400</xdr:colOff>
      <xdr:row>75</xdr:row>
      <xdr:rowOff>133350</xdr:rowOff>
    </xdr:to>
    <xdr:pic>
      <xdr:nvPicPr>
        <xdr:cNvPr id="222" name="Picture@0N\QPO history/release documentation@" descr="@0N\QPO history/release documentation@">
          <a:extLst>
            <a:ext uri="{FF2B5EF4-FFF2-40B4-BE49-F238E27FC236}">
              <a16:creationId xmlns:a16="http://schemas.microsoft.com/office/drawing/2014/main" id="{00000000-0008-0000-0600-0000D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3896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76</xdr:row>
      <xdr:rowOff>0</xdr:rowOff>
    </xdr:from>
    <xdr:to>
      <xdr:col>12</xdr:col>
      <xdr:colOff>152400</xdr:colOff>
      <xdr:row>76</xdr:row>
      <xdr:rowOff>133350</xdr:rowOff>
    </xdr:to>
    <xdr:pic>
      <xdr:nvPicPr>
        <xdr:cNvPr id="223" name="Picture@0N\QPO history/release documentation@" descr="@0N\QPO history/release documentation@">
          <a:extLst>
            <a:ext uri="{FF2B5EF4-FFF2-40B4-BE49-F238E27FC236}">
              <a16:creationId xmlns:a16="http://schemas.microsoft.com/office/drawing/2014/main" id="{00000000-0008-0000-0600-0000D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077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73</xdr:row>
      <xdr:rowOff>0</xdr:rowOff>
    </xdr:from>
    <xdr:to>
      <xdr:col>12</xdr:col>
      <xdr:colOff>152400</xdr:colOff>
      <xdr:row>73</xdr:row>
      <xdr:rowOff>133350</xdr:rowOff>
    </xdr:to>
    <xdr:pic>
      <xdr:nvPicPr>
        <xdr:cNvPr id="224" name="Picture@0N\QPO history/release documentation@" descr="@0N\QPO history/release documentation@">
          <a:extLst>
            <a:ext uri="{FF2B5EF4-FFF2-40B4-BE49-F238E27FC236}">
              <a16:creationId xmlns:a16="http://schemas.microsoft.com/office/drawing/2014/main" id="{00000000-0008-0000-0600-0000E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3535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74</xdr:row>
      <xdr:rowOff>0</xdr:rowOff>
    </xdr:from>
    <xdr:to>
      <xdr:col>12</xdr:col>
      <xdr:colOff>152400</xdr:colOff>
      <xdr:row>74</xdr:row>
      <xdr:rowOff>133350</xdr:rowOff>
    </xdr:to>
    <xdr:pic>
      <xdr:nvPicPr>
        <xdr:cNvPr id="225" name="Picture@0N\QPO history/release documentation@" descr="@0N\QPO history/release documentation@">
          <a:extLst>
            <a:ext uri="{FF2B5EF4-FFF2-40B4-BE49-F238E27FC236}">
              <a16:creationId xmlns:a16="http://schemas.microsoft.com/office/drawing/2014/main" id="{00000000-0008-0000-0600-0000E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3716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77</xdr:row>
      <xdr:rowOff>0</xdr:rowOff>
    </xdr:from>
    <xdr:to>
      <xdr:col>12</xdr:col>
      <xdr:colOff>152400</xdr:colOff>
      <xdr:row>77</xdr:row>
      <xdr:rowOff>133350</xdr:rowOff>
    </xdr:to>
    <xdr:pic>
      <xdr:nvPicPr>
        <xdr:cNvPr id="226" name="Picture@0N\QPO history/release documentation@" descr="@0N\QPO history/release documentation@">
          <a:extLst>
            <a:ext uri="{FF2B5EF4-FFF2-40B4-BE49-F238E27FC236}">
              <a16:creationId xmlns:a16="http://schemas.microsoft.com/office/drawing/2014/main" id="{00000000-0008-0000-0600-0000E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258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82</xdr:row>
      <xdr:rowOff>0</xdr:rowOff>
    </xdr:from>
    <xdr:to>
      <xdr:col>12</xdr:col>
      <xdr:colOff>152400</xdr:colOff>
      <xdr:row>82</xdr:row>
      <xdr:rowOff>133350</xdr:rowOff>
    </xdr:to>
    <xdr:pic>
      <xdr:nvPicPr>
        <xdr:cNvPr id="227" name="Picture@0N\QPO history/release documentation@" descr="@0N\QPO history/release documentation@">
          <a:extLst>
            <a:ext uri="{FF2B5EF4-FFF2-40B4-BE49-F238E27FC236}">
              <a16:creationId xmlns:a16="http://schemas.microsoft.com/office/drawing/2014/main" id="{00000000-0008-0000-0600-0000E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163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79</xdr:row>
      <xdr:rowOff>0</xdr:rowOff>
    </xdr:from>
    <xdr:to>
      <xdr:col>12</xdr:col>
      <xdr:colOff>152400</xdr:colOff>
      <xdr:row>79</xdr:row>
      <xdr:rowOff>133350</xdr:rowOff>
    </xdr:to>
    <xdr:pic>
      <xdr:nvPicPr>
        <xdr:cNvPr id="228" name="Picture@0N\QPO history/release documentation@" descr="@0N\QPO history/release documentation@">
          <a:extLst>
            <a:ext uri="{FF2B5EF4-FFF2-40B4-BE49-F238E27FC236}">
              <a16:creationId xmlns:a16="http://schemas.microsoft.com/office/drawing/2014/main" id="{00000000-0008-0000-0600-0000E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620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81</xdr:row>
      <xdr:rowOff>0</xdr:rowOff>
    </xdr:from>
    <xdr:to>
      <xdr:col>12</xdr:col>
      <xdr:colOff>152400</xdr:colOff>
      <xdr:row>81</xdr:row>
      <xdr:rowOff>133350</xdr:rowOff>
    </xdr:to>
    <xdr:pic>
      <xdr:nvPicPr>
        <xdr:cNvPr id="229" name="Picture@0N\QPO history/release documentation@" descr="@0N\QPO history/release documentation@">
          <a:extLst>
            <a:ext uri="{FF2B5EF4-FFF2-40B4-BE49-F238E27FC236}">
              <a16:creationId xmlns:a16="http://schemas.microsoft.com/office/drawing/2014/main" id="{00000000-0008-0000-0600-0000E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982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80</xdr:row>
      <xdr:rowOff>0</xdr:rowOff>
    </xdr:from>
    <xdr:to>
      <xdr:col>12</xdr:col>
      <xdr:colOff>152400</xdr:colOff>
      <xdr:row>80</xdr:row>
      <xdr:rowOff>133350</xdr:rowOff>
    </xdr:to>
    <xdr:pic>
      <xdr:nvPicPr>
        <xdr:cNvPr id="230" name="Picture@0N\QPO history/release documentation@" descr="@0N\QPO history/release documentation@">
          <a:extLst>
            <a:ext uri="{FF2B5EF4-FFF2-40B4-BE49-F238E27FC236}">
              <a16:creationId xmlns:a16="http://schemas.microsoft.com/office/drawing/2014/main" id="{00000000-0008-0000-0600-0000E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801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78</xdr:row>
      <xdr:rowOff>0</xdr:rowOff>
    </xdr:from>
    <xdr:to>
      <xdr:col>12</xdr:col>
      <xdr:colOff>152400</xdr:colOff>
      <xdr:row>78</xdr:row>
      <xdr:rowOff>133350</xdr:rowOff>
    </xdr:to>
    <xdr:pic>
      <xdr:nvPicPr>
        <xdr:cNvPr id="231" name="Picture@0N\QPO history/release documentation@" descr="@0N\QPO history/release documentation@">
          <a:extLst>
            <a:ext uri="{FF2B5EF4-FFF2-40B4-BE49-F238E27FC236}">
              <a16:creationId xmlns:a16="http://schemas.microsoft.com/office/drawing/2014/main" id="{00000000-0008-0000-0600-0000E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4439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84</xdr:row>
      <xdr:rowOff>0</xdr:rowOff>
    </xdr:from>
    <xdr:to>
      <xdr:col>12</xdr:col>
      <xdr:colOff>152400</xdr:colOff>
      <xdr:row>84</xdr:row>
      <xdr:rowOff>133350</xdr:rowOff>
    </xdr:to>
    <xdr:pic>
      <xdr:nvPicPr>
        <xdr:cNvPr id="232" name="Picture@0N\QPO history/release documentation@" descr="@0N\QPO history/release documentation@">
          <a:extLst>
            <a:ext uri="{FF2B5EF4-FFF2-40B4-BE49-F238E27FC236}">
              <a16:creationId xmlns:a16="http://schemas.microsoft.com/office/drawing/2014/main" id="{00000000-0008-0000-0600-0000E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525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83</xdr:row>
      <xdr:rowOff>0</xdr:rowOff>
    </xdr:from>
    <xdr:to>
      <xdr:col>12</xdr:col>
      <xdr:colOff>152400</xdr:colOff>
      <xdr:row>83</xdr:row>
      <xdr:rowOff>133350</xdr:rowOff>
    </xdr:to>
    <xdr:pic>
      <xdr:nvPicPr>
        <xdr:cNvPr id="233" name="Picture@0N\QPO history/release documentation@" descr="@0N\QPO history/release documentation@">
          <a:extLst>
            <a:ext uri="{FF2B5EF4-FFF2-40B4-BE49-F238E27FC236}">
              <a16:creationId xmlns:a16="http://schemas.microsoft.com/office/drawing/2014/main" id="{00000000-0008-0000-0600-0000E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344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85</xdr:row>
      <xdr:rowOff>0</xdr:rowOff>
    </xdr:from>
    <xdr:to>
      <xdr:col>12</xdr:col>
      <xdr:colOff>152400</xdr:colOff>
      <xdr:row>85</xdr:row>
      <xdr:rowOff>133350</xdr:rowOff>
    </xdr:to>
    <xdr:pic>
      <xdr:nvPicPr>
        <xdr:cNvPr id="234" name="Picture@0N\QPO history/release documentation@" descr="@0N\QPO history/release documentation@">
          <a:extLst>
            <a:ext uri="{FF2B5EF4-FFF2-40B4-BE49-F238E27FC236}">
              <a16:creationId xmlns:a16="http://schemas.microsoft.com/office/drawing/2014/main" id="{00000000-0008-0000-0600-0000E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706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86</xdr:row>
      <xdr:rowOff>0</xdr:rowOff>
    </xdr:from>
    <xdr:to>
      <xdr:col>12</xdr:col>
      <xdr:colOff>152400</xdr:colOff>
      <xdr:row>86</xdr:row>
      <xdr:rowOff>133350</xdr:rowOff>
    </xdr:to>
    <xdr:pic>
      <xdr:nvPicPr>
        <xdr:cNvPr id="235" name="Picture@0N\QPO history/release documentation@" descr="@0N\QPO history/release documentation@">
          <a:extLst>
            <a:ext uri="{FF2B5EF4-FFF2-40B4-BE49-F238E27FC236}">
              <a16:creationId xmlns:a16="http://schemas.microsoft.com/office/drawing/2014/main" id="{00000000-0008-0000-0600-0000E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5887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87</xdr:row>
      <xdr:rowOff>0</xdr:rowOff>
    </xdr:from>
    <xdr:to>
      <xdr:col>12</xdr:col>
      <xdr:colOff>152400</xdr:colOff>
      <xdr:row>87</xdr:row>
      <xdr:rowOff>133350</xdr:rowOff>
    </xdr:to>
    <xdr:pic>
      <xdr:nvPicPr>
        <xdr:cNvPr id="236" name="Picture@0N\QPO history/release documentation@" descr="@0N\QPO history/release documentation@">
          <a:extLst>
            <a:ext uri="{FF2B5EF4-FFF2-40B4-BE49-F238E27FC236}">
              <a16:creationId xmlns:a16="http://schemas.microsoft.com/office/drawing/2014/main" id="{00000000-0008-0000-0600-0000E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068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88</xdr:row>
      <xdr:rowOff>0</xdr:rowOff>
    </xdr:from>
    <xdr:to>
      <xdr:col>12</xdr:col>
      <xdr:colOff>152400</xdr:colOff>
      <xdr:row>88</xdr:row>
      <xdr:rowOff>133350</xdr:rowOff>
    </xdr:to>
    <xdr:pic>
      <xdr:nvPicPr>
        <xdr:cNvPr id="237" name="Picture@0N\QPO history/release documentation@" descr="@0N\QPO history/release documentation@">
          <a:extLst>
            <a:ext uri="{FF2B5EF4-FFF2-40B4-BE49-F238E27FC236}">
              <a16:creationId xmlns:a16="http://schemas.microsoft.com/office/drawing/2014/main" id="{00000000-0008-0000-0600-0000E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249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89</xdr:row>
      <xdr:rowOff>0</xdr:rowOff>
    </xdr:from>
    <xdr:to>
      <xdr:col>12</xdr:col>
      <xdr:colOff>152400</xdr:colOff>
      <xdr:row>89</xdr:row>
      <xdr:rowOff>133350</xdr:rowOff>
    </xdr:to>
    <xdr:pic>
      <xdr:nvPicPr>
        <xdr:cNvPr id="238" name="Picture@0N\QPO history/release documentation@" descr="@0N\QPO history/release documentation@">
          <a:extLst>
            <a:ext uri="{FF2B5EF4-FFF2-40B4-BE49-F238E27FC236}">
              <a16:creationId xmlns:a16="http://schemas.microsoft.com/office/drawing/2014/main" id="{00000000-0008-0000-0600-0000E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430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90</xdr:row>
      <xdr:rowOff>0</xdr:rowOff>
    </xdr:from>
    <xdr:to>
      <xdr:col>12</xdr:col>
      <xdr:colOff>152400</xdr:colOff>
      <xdr:row>90</xdr:row>
      <xdr:rowOff>133350</xdr:rowOff>
    </xdr:to>
    <xdr:pic>
      <xdr:nvPicPr>
        <xdr:cNvPr id="239" name="Picture@0N\QPO history/release documentation@" descr="@0N\QPO history/release documentation@">
          <a:extLst>
            <a:ext uri="{FF2B5EF4-FFF2-40B4-BE49-F238E27FC236}">
              <a16:creationId xmlns:a16="http://schemas.microsoft.com/office/drawing/2014/main" id="{00000000-0008-0000-0600-0000E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611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91</xdr:row>
      <xdr:rowOff>0</xdr:rowOff>
    </xdr:from>
    <xdr:to>
      <xdr:col>12</xdr:col>
      <xdr:colOff>152400</xdr:colOff>
      <xdr:row>91</xdr:row>
      <xdr:rowOff>133350</xdr:rowOff>
    </xdr:to>
    <xdr:pic>
      <xdr:nvPicPr>
        <xdr:cNvPr id="240" name="Picture@0N\QPO history/release documentation@" descr="@0N\QPO history/release documentation@">
          <a:extLst>
            <a:ext uri="{FF2B5EF4-FFF2-40B4-BE49-F238E27FC236}">
              <a16:creationId xmlns:a16="http://schemas.microsoft.com/office/drawing/2014/main" id="{00000000-0008-0000-0600-0000F0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792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92</xdr:row>
      <xdr:rowOff>0</xdr:rowOff>
    </xdr:from>
    <xdr:to>
      <xdr:col>12</xdr:col>
      <xdr:colOff>152400</xdr:colOff>
      <xdr:row>92</xdr:row>
      <xdr:rowOff>133350</xdr:rowOff>
    </xdr:to>
    <xdr:pic>
      <xdr:nvPicPr>
        <xdr:cNvPr id="241" name="Picture@0N\QPO history/release documentation@" descr="@0N\QPO history/release documentation@">
          <a:extLst>
            <a:ext uri="{FF2B5EF4-FFF2-40B4-BE49-F238E27FC236}">
              <a16:creationId xmlns:a16="http://schemas.microsoft.com/office/drawing/2014/main" id="{00000000-0008-0000-0600-0000F1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6973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95</xdr:row>
      <xdr:rowOff>0</xdr:rowOff>
    </xdr:from>
    <xdr:to>
      <xdr:col>12</xdr:col>
      <xdr:colOff>152400</xdr:colOff>
      <xdr:row>95</xdr:row>
      <xdr:rowOff>133350</xdr:rowOff>
    </xdr:to>
    <xdr:pic>
      <xdr:nvPicPr>
        <xdr:cNvPr id="242" name="Picture@0N\QPO history/release documentation@" descr="@0N\QPO history/release documentation@">
          <a:extLst>
            <a:ext uri="{FF2B5EF4-FFF2-40B4-BE49-F238E27FC236}">
              <a16:creationId xmlns:a16="http://schemas.microsoft.com/office/drawing/2014/main" id="{00000000-0008-0000-0600-0000F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7516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94</xdr:row>
      <xdr:rowOff>0</xdr:rowOff>
    </xdr:from>
    <xdr:to>
      <xdr:col>12</xdr:col>
      <xdr:colOff>152400</xdr:colOff>
      <xdr:row>94</xdr:row>
      <xdr:rowOff>133350</xdr:rowOff>
    </xdr:to>
    <xdr:pic>
      <xdr:nvPicPr>
        <xdr:cNvPr id="243" name="Picture@0N\QPO history/release documentation@" descr="@0N\QPO history/release documentation@">
          <a:extLst>
            <a:ext uri="{FF2B5EF4-FFF2-40B4-BE49-F238E27FC236}">
              <a16:creationId xmlns:a16="http://schemas.microsoft.com/office/drawing/2014/main" id="{00000000-0008-0000-0600-0000F3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7335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97</xdr:row>
      <xdr:rowOff>0</xdr:rowOff>
    </xdr:from>
    <xdr:to>
      <xdr:col>12</xdr:col>
      <xdr:colOff>152400</xdr:colOff>
      <xdr:row>97</xdr:row>
      <xdr:rowOff>133350</xdr:rowOff>
    </xdr:to>
    <xdr:pic>
      <xdr:nvPicPr>
        <xdr:cNvPr id="244" name="Picture@0N\QPO history/release documentation@" descr="@0N\QPO history/release documentation@">
          <a:extLst>
            <a:ext uri="{FF2B5EF4-FFF2-40B4-BE49-F238E27FC236}">
              <a16:creationId xmlns:a16="http://schemas.microsoft.com/office/drawing/2014/main" id="{00000000-0008-0000-0600-0000F4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7878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102</xdr:row>
      <xdr:rowOff>0</xdr:rowOff>
    </xdr:from>
    <xdr:to>
      <xdr:col>12</xdr:col>
      <xdr:colOff>152400</xdr:colOff>
      <xdr:row>102</xdr:row>
      <xdr:rowOff>133350</xdr:rowOff>
    </xdr:to>
    <xdr:pic>
      <xdr:nvPicPr>
        <xdr:cNvPr id="245" name="Picture@0N\QPO history/release documentation@" descr="@0N\QPO history/release documentation@">
          <a:extLst>
            <a:ext uri="{FF2B5EF4-FFF2-40B4-BE49-F238E27FC236}">
              <a16:creationId xmlns:a16="http://schemas.microsoft.com/office/drawing/2014/main" id="{00000000-0008-0000-0600-0000F5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783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104</xdr:row>
      <xdr:rowOff>0</xdr:rowOff>
    </xdr:from>
    <xdr:to>
      <xdr:col>12</xdr:col>
      <xdr:colOff>152400</xdr:colOff>
      <xdr:row>104</xdr:row>
      <xdr:rowOff>133350</xdr:rowOff>
    </xdr:to>
    <xdr:pic>
      <xdr:nvPicPr>
        <xdr:cNvPr id="246" name="Picture@0N\QPO history/release documentation@" descr="@0N\QPO history/release documentation@">
          <a:extLst>
            <a:ext uri="{FF2B5EF4-FFF2-40B4-BE49-F238E27FC236}">
              <a16:creationId xmlns:a16="http://schemas.microsoft.com/office/drawing/2014/main" id="{00000000-0008-0000-0600-0000F6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145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98</xdr:row>
      <xdr:rowOff>0</xdr:rowOff>
    </xdr:from>
    <xdr:to>
      <xdr:col>12</xdr:col>
      <xdr:colOff>152400</xdr:colOff>
      <xdr:row>98</xdr:row>
      <xdr:rowOff>133350</xdr:rowOff>
    </xdr:to>
    <xdr:pic>
      <xdr:nvPicPr>
        <xdr:cNvPr id="247" name="Picture@0N\QPO history/release documentation@" descr="@0N\QPO history/release documentation@">
          <a:extLst>
            <a:ext uri="{FF2B5EF4-FFF2-40B4-BE49-F238E27FC236}">
              <a16:creationId xmlns:a16="http://schemas.microsoft.com/office/drawing/2014/main" id="{00000000-0008-0000-0600-0000F7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059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103</xdr:row>
      <xdr:rowOff>0</xdr:rowOff>
    </xdr:from>
    <xdr:to>
      <xdr:col>12</xdr:col>
      <xdr:colOff>152400</xdr:colOff>
      <xdr:row>103</xdr:row>
      <xdr:rowOff>133350</xdr:rowOff>
    </xdr:to>
    <xdr:pic>
      <xdr:nvPicPr>
        <xdr:cNvPr id="248" name="Picture@0N\QPO history/release documentation@" descr="@0N\QPO history/release documentation@">
          <a:extLst>
            <a:ext uri="{FF2B5EF4-FFF2-40B4-BE49-F238E27FC236}">
              <a16:creationId xmlns:a16="http://schemas.microsoft.com/office/drawing/2014/main" id="{00000000-0008-0000-0600-0000F8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964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100</xdr:row>
      <xdr:rowOff>0</xdr:rowOff>
    </xdr:from>
    <xdr:to>
      <xdr:col>12</xdr:col>
      <xdr:colOff>152400</xdr:colOff>
      <xdr:row>100</xdr:row>
      <xdr:rowOff>133350</xdr:rowOff>
    </xdr:to>
    <xdr:pic>
      <xdr:nvPicPr>
        <xdr:cNvPr id="249" name="Picture@0N\QPO history/release documentation@" descr="@0N\QPO history/release documentation@">
          <a:extLst>
            <a:ext uri="{FF2B5EF4-FFF2-40B4-BE49-F238E27FC236}">
              <a16:creationId xmlns:a16="http://schemas.microsoft.com/office/drawing/2014/main" id="{00000000-0008-0000-0600-0000F9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421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99</xdr:row>
      <xdr:rowOff>0</xdr:rowOff>
    </xdr:from>
    <xdr:to>
      <xdr:col>12</xdr:col>
      <xdr:colOff>152400</xdr:colOff>
      <xdr:row>99</xdr:row>
      <xdr:rowOff>133350</xdr:rowOff>
    </xdr:to>
    <xdr:pic>
      <xdr:nvPicPr>
        <xdr:cNvPr id="250" name="Picture@0N\QPO history/release documentation@" descr="@0N\QPO history/release documentation@">
          <a:extLst>
            <a:ext uri="{FF2B5EF4-FFF2-40B4-BE49-F238E27FC236}">
              <a16:creationId xmlns:a16="http://schemas.microsoft.com/office/drawing/2014/main" id="{00000000-0008-0000-0600-0000FA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240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101</xdr:row>
      <xdr:rowOff>0</xdr:rowOff>
    </xdr:from>
    <xdr:to>
      <xdr:col>12</xdr:col>
      <xdr:colOff>152400</xdr:colOff>
      <xdr:row>101</xdr:row>
      <xdr:rowOff>133350</xdr:rowOff>
    </xdr:to>
    <xdr:pic>
      <xdr:nvPicPr>
        <xdr:cNvPr id="251" name="Picture@0N\QPO history/release documentation@" descr="@0N\QPO history/release documentation@">
          <a:extLst>
            <a:ext uri="{FF2B5EF4-FFF2-40B4-BE49-F238E27FC236}">
              <a16:creationId xmlns:a16="http://schemas.microsoft.com/office/drawing/2014/main" id="{00000000-0008-0000-0600-0000FB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8602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105</xdr:row>
      <xdr:rowOff>0</xdr:rowOff>
    </xdr:from>
    <xdr:to>
      <xdr:col>12</xdr:col>
      <xdr:colOff>152400</xdr:colOff>
      <xdr:row>105</xdr:row>
      <xdr:rowOff>133350</xdr:rowOff>
    </xdr:to>
    <xdr:pic>
      <xdr:nvPicPr>
        <xdr:cNvPr id="252" name="Picture@0N\QPO history/release documentation@" descr="@0N\QPO history/release documentation@">
          <a:extLst>
            <a:ext uri="{FF2B5EF4-FFF2-40B4-BE49-F238E27FC236}">
              <a16:creationId xmlns:a16="http://schemas.microsoft.com/office/drawing/2014/main" id="{00000000-0008-0000-0600-0000FC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326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115</xdr:row>
      <xdr:rowOff>0</xdr:rowOff>
    </xdr:from>
    <xdr:to>
      <xdr:col>12</xdr:col>
      <xdr:colOff>152400</xdr:colOff>
      <xdr:row>115</xdr:row>
      <xdr:rowOff>133350</xdr:rowOff>
    </xdr:to>
    <xdr:pic>
      <xdr:nvPicPr>
        <xdr:cNvPr id="253" name="Picture@0N\QPO history/release documentation@" descr="@0N\QPO history/release documentation@">
          <a:extLst>
            <a:ext uri="{FF2B5EF4-FFF2-40B4-BE49-F238E27FC236}">
              <a16:creationId xmlns:a16="http://schemas.microsoft.com/office/drawing/2014/main" id="{00000000-0008-0000-0600-0000FD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1359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107</xdr:row>
      <xdr:rowOff>0</xdr:rowOff>
    </xdr:from>
    <xdr:to>
      <xdr:col>12</xdr:col>
      <xdr:colOff>152400</xdr:colOff>
      <xdr:row>107</xdr:row>
      <xdr:rowOff>133350</xdr:rowOff>
    </xdr:to>
    <xdr:pic>
      <xdr:nvPicPr>
        <xdr:cNvPr id="254" name="Picture@0N\QPO history/release documentation@" descr="@0N\QPO history/release documentation@">
          <a:extLst>
            <a:ext uri="{FF2B5EF4-FFF2-40B4-BE49-F238E27FC236}">
              <a16:creationId xmlns:a16="http://schemas.microsoft.com/office/drawing/2014/main" id="{00000000-0008-0000-0600-0000FE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688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114</xdr:row>
      <xdr:rowOff>0</xdr:rowOff>
    </xdr:from>
    <xdr:to>
      <xdr:col>12</xdr:col>
      <xdr:colOff>152400</xdr:colOff>
      <xdr:row>114</xdr:row>
      <xdr:rowOff>133350</xdr:rowOff>
    </xdr:to>
    <xdr:pic>
      <xdr:nvPicPr>
        <xdr:cNvPr id="255" name="Picture@0N\QPO history/release documentation@" descr="@0N\QPO history/release documentation@">
          <a:extLst>
            <a:ext uri="{FF2B5EF4-FFF2-40B4-BE49-F238E27FC236}">
              <a16:creationId xmlns:a16="http://schemas.microsoft.com/office/drawing/2014/main" id="{00000000-0008-0000-0600-0000FF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955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113</xdr:row>
      <xdr:rowOff>0</xdr:rowOff>
    </xdr:from>
    <xdr:to>
      <xdr:col>12</xdr:col>
      <xdr:colOff>152400</xdr:colOff>
      <xdr:row>113</xdr:row>
      <xdr:rowOff>133350</xdr:rowOff>
    </xdr:to>
    <xdr:pic>
      <xdr:nvPicPr>
        <xdr:cNvPr id="256" name="Picture@0N\QPO history/release documentation@" descr="@0N\QPO history/release documentation@">
          <a:extLst>
            <a:ext uri="{FF2B5EF4-FFF2-40B4-BE49-F238E27FC236}">
              <a16:creationId xmlns:a16="http://schemas.microsoft.com/office/drawing/2014/main" id="{00000000-0008-0000-0600-000000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774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112</xdr:row>
      <xdr:rowOff>0</xdr:rowOff>
    </xdr:from>
    <xdr:to>
      <xdr:col>12</xdr:col>
      <xdr:colOff>152400</xdr:colOff>
      <xdr:row>112</xdr:row>
      <xdr:rowOff>133350</xdr:rowOff>
    </xdr:to>
    <xdr:pic>
      <xdr:nvPicPr>
        <xdr:cNvPr id="257" name="Picture@0N\QPO history/release documentation@" descr="@0N\QPO history/release documentation@">
          <a:extLst>
            <a:ext uri="{FF2B5EF4-FFF2-40B4-BE49-F238E27FC236}">
              <a16:creationId xmlns:a16="http://schemas.microsoft.com/office/drawing/2014/main" id="{00000000-0008-0000-0600-000001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593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111</xdr:row>
      <xdr:rowOff>0</xdr:rowOff>
    </xdr:from>
    <xdr:to>
      <xdr:col>12</xdr:col>
      <xdr:colOff>152400</xdr:colOff>
      <xdr:row>111</xdr:row>
      <xdr:rowOff>133350</xdr:rowOff>
    </xdr:to>
    <xdr:pic>
      <xdr:nvPicPr>
        <xdr:cNvPr id="258" name="Picture@0N\QPO history/release documentation@" descr="@0N\QPO history/release documentation@">
          <a:extLst>
            <a:ext uri="{FF2B5EF4-FFF2-40B4-BE49-F238E27FC236}">
              <a16:creationId xmlns:a16="http://schemas.microsoft.com/office/drawing/2014/main" id="{00000000-0008-0000-0600-000002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412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110</xdr:row>
      <xdr:rowOff>0</xdr:rowOff>
    </xdr:from>
    <xdr:to>
      <xdr:col>12</xdr:col>
      <xdr:colOff>152400</xdr:colOff>
      <xdr:row>110</xdr:row>
      <xdr:rowOff>133350</xdr:rowOff>
    </xdr:to>
    <xdr:pic>
      <xdr:nvPicPr>
        <xdr:cNvPr id="259" name="Picture@0N\QPO history/release documentation@" descr="@0N\QPO history/release documentation@">
          <a:extLst>
            <a:ext uri="{FF2B5EF4-FFF2-40B4-BE49-F238E27FC236}">
              <a16:creationId xmlns:a16="http://schemas.microsoft.com/office/drawing/2014/main" id="{00000000-0008-0000-0600-000003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231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108</xdr:row>
      <xdr:rowOff>0</xdr:rowOff>
    </xdr:from>
    <xdr:to>
      <xdr:col>12</xdr:col>
      <xdr:colOff>152400</xdr:colOff>
      <xdr:row>108</xdr:row>
      <xdr:rowOff>133350</xdr:rowOff>
    </xdr:to>
    <xdr:pic>
      <xdr:nvPicPr>
        <xdr:cNvPr id="260" name="Picture@0N\QPO history/release documentation@" descr="@0N\QPO history/release documentation@">
          <a:extLst>
            <a:ext uri="{FF2B5EF4-FFF2-40B4-BE49-F238E27FC236}">
              <a16:creationId xmlns:a16="http://schemas.microsoft.com/office/drawing/2014/main" id="{00000000-0008-0000-0600-000004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869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109</xdr:row>
      <xdr:rowOff>0</xdr:rowOff>
    </xdr:from>
    <xdr:to>
      <xdr:col>12</xdr:col>
      <xdr:colOff>152400</xdr:colOff>
      <xdr:row>109</xdr:row>
      <xdr:rowOff>133350</xdr:rowOff>
    </xdr:to>
    <xdr:pic>
      <xdr:nvPicPr>
        <xdr:cNvPr id="261" name="Picture@0N\QPO history/release documentation@" descr="@0N\QPO history/release documentation@">
          <a:extLst>
            <a:ext uri="{FF2B5EF4-FFF2-40B4-BE49-F238E27FC236}">
              <a16:creationId xmlns:a16="http://schemas.microsoft.com/office/drawing/2014/main" id="{00000000-0008-0000-0600-000005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0050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106</xdr:row>
      <xdr:rowOff>0</xdr:rowOff>
    </xdr:from>
    <xdr:to>
      <xdr:col>12</xdr:col>
      <xdr:colOff>152400</xdr:colOff>
      <xdr:row>106</xdr:row>
      <xdr:rowOff>133350</xdr:rowOff>
    </xdr:to>
    <xdr:pic>
      <xdr:nvPicPr>
        <xdr:cNvPr id="262" name="Picture@0N\QPO history/release documentation@" descr="@0N\QPO history/release documentation@">
          <a:extLst>
            <a:ext uri="{FF2B5EF4-FFF2-40B4-BE49-F238E27FC236}">
              <a16:creationId xmlns:a16="http://schemas.microsoft.com/office/drawing/2014/main" id="{00000000-0008-0000-0600-000006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195072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130</xdr:row>
      <xdr:rowOff>0</xdr:rowOff>
    </xdr:from>
    <xdr:to>
      <xdr:col>12</xdr:col>
      <xdr:colOff>152400</xdr:colOff>
      <xdr:row>130</xdr:row>
      <xdr:rowOff>133350</xdr:rowOff>
    </xdr:to>
    <xdr:pic>
      <xdr:nvPicPr>
        <xdr:cNvPr id="263" name="Picture@0N\QPO history/release documentation@" descr="@0N\QPO history/release documentation@">
          <a:extLst>
            <a:ext uri="{FF2B5EF4-FFF2-40B4-BE49-F238E27FC236}">
              <a16:creationId xmlns:a16="http://schemas.microsoft.com/office/drawing/2014/main" id="{00000000-0008-0000-0600-000007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8506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129</xdr:row>
      <xdr:rowOff>0</xdr:rowOff>
    </xdr:from>
    <xdr:to>
      <xdr:col>12</xdr:col>
      <xdr:colOff>152400</xdr:colOff>
      <xdr:row>129</xdr:row>
      <xdr:rowOff>133350</xdr:rowOff>
    </xdr:to>
    <xdr:pic>
      <xdr:nvPicPr>
        <xdr:cNvPr id="264" name="Picture@0N\QPO history/release documentation@" descr="@0N\QPO history/release documentation@">
          <a:extLst>
            <a:ext uri="{FF2B5EF4-FFF2-40B4-BE49-F238E27FC236}">
              <a16:creationId xmlns:a16="http://schemas.microsoft.com/office/drawing/2014/main" id="{00000000-0008-0000-0600-000008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6696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128</xdr:row>
      <xdr:rowOff>0</xdr:rowOff>
    </xdr:from>
    <xdr:to>
      <xdr:col>12</xdr:col>
      <xdr:colOff>152400</xdr:colOff>
      <xdr:row>128</xdr:row>
      <xdr:rowOff>133350</xdr:rowOff>
    </xdr:to>
    <xdr:pic>
      <xdr:nvPicPr>
        <xdr:cNvPr id="265" name="Picture@0N\QPO history/release documentation@" descr="@0N\QPO history/release documentation@">
          <a:extLst>
            <a:ext uri="{FF2B5EF4-FFF2-40B4-BE49-F238E27FC236}">
              <a16:creationId xmlns:a16="http://schemas.microsoft.com/office/drawing/2014/main" id="{00000000-0008-0000-0600-000009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4886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131</xdr:row>
      <xdr:rowOff>0</xdr:rowOff>
    </xdr:from>
    <xdr:to>
      <xdr:col>12</xdr:col>
      <xdr:colOff>152400</xdr:colOff>
      <xdr:row>131</xdr:row>
      <xdr:rowOff>133350</xdr:rowOff>
    </xdr:to>
    <xdr:pic>
      <xdr:nvPicPr>
        <xdr:cNvPr id="266" name="Picture@0N\QPO history/release documentation@" descr="@0N\QPO history/release documentation@">
          <a:extLst>
            <a:ext uri="{FF2B5EF4-FFF2-40B4-BE49-F238E27FC236}">
              <a16:creationId xmlns:a16="http://schemas.microsoft.com/office/drawing/2014/main" id="{00000000-0008-0000-0600-00000A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0315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132</xdr:row>
      <xdr:rowOff>0</xdr:rowOff>
    </xdr:from>
    <xdr:to>
      <xdr:col>12</xdr:col>
      <xdr:colOff>152400</xdr:colOff>
      <xdr:row>132</xdr:row>
      <xdr:rowOff>133350</xdr:rowOff>
    </xdr:to>
    <xdr:pic>
      <xdr:nvPicPr>
        <xdr:cNvPr id="267" name="Picture@0N\QPO history/release documentation@" descr="@0N\QPO history/release documentation@">
          <a:extLst>
            <a:ext uri="{FF2B5EF4-FFF2-40B4-BE49-F238E27FC236}">
              <a16:creationId xmlns:a16="http://schemas.microsoft.com/office/drawing/2014/main" id="{00000000-0008-0000-0600-00000B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2125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126</xdr:row>
      <xdr:rowOff>0</xdr:rowOff>
    </xdr:from>
    <xdr:to>
      <xdr:col>12</xdr:col>
      <xdr:colOff>152400</xdr:colOff>
      <xdr:row>126</xdr:row>
      <xdr:rowOff>133350</xdr:rowOff>
    </xdr:to>
    <xdr:pic>
      <xdr:nvPicPr>
        <xdr:cNvPr id="268" name="Picture@0N\QPO history/release documentation@" descr="@0N\QPO history/release documentation@">
          <a:extLst>
            <a:ext uri="{FF2B5EF4-FFF2-40B4-BE49-F238E27FC236}">
              <a16:creationId xmlns:a16="http://schemas.microsoft.com/office/drawing/2014/main" id="{00000000-0008-0000-0600-00000C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1267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127</xdr:row>
      <xdr:rowOff>0</xdr:rowOff>
    </xdr:from>
    <xdr:to>
      <xdr:col>12</xdr:col>
      <xdr:colOff>152400</xdr:colOff>
      <xdr:row>127</xdr:row>
      <xdr:rowOff>133350</xdr:rowOff>
    </xdr:to>
    <xdr:pic>
      <xdr:nvPicPr>
        <xdr:cNvPr id="269" name="Picture@0N\QPO history/release documentation@" descr="@0N\QPO history/release documentation@">
          <a:extLst>
            <a:ext uri="{FF2B5EF4-FFF2-40B4-BE49-F238E27FC236}">
              <a16:creationId xmlns:a16="http://schemas.microsoft.com/office/drawing/2014/main" id="{00000000-0008-0000-0600-00000D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33076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116</xdr:row>
      <xdr:rowOff>0</xdr:rowOff>
    </xdr:from>
    <xdr:to>
      <xdr:col>12</xdr:col>
      <xdr:colOff>152400</xdr:colOff>
      <xdr:row>116</xdr:row>
      <xdr:rowOff>133350</xdr:rowOff>
    </xdr:to>
    <xdr:pic>
      <xdr:nvPicPr>
        <xdr:cNvPr id="270" name="Picture@0N\QPO history/release documentation@" descr="@0N\QPO history/release documentation@">
          <a:extLst>
            <a:ext uri="{FF2B5EF4-FFF2-40B4-BE49-F238E27FC236}">
              <a16:creationId xmlns:a16="http://schemas.microsoft.com/office/drawing/2014/main" id="{00000000-0008-0000-0600-00000E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316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123</xdr:row>
      <xdr:rowOff>0</xdr:rowOff>
    </xdr:from>
    <xdr:to>
      <xdr:col>12</xdr:col>
      <xdr:colOff>152400</xdr:colOff>
      <xdr:row>123</xdr:row>
      <xdr:rowOff>133350</xdr:rowOff>
    </xdr:to>
    <xdr:pic>
      <xdr:nvPicPr>
        <xdr:cNvPr id="271" name="Picture@0N\QPO history/release documentation@" descr="@0N\QPO history/release documentation@">
          <a:extLst>
            <a:ext uri="{FF2B5EF4-FFF2-40B4-BE49-F238E27FC236}">
              <a16:creationId xmlns:a16="http://schemas.microsoft.com/office/drawing/2014/main" id="{00000000-0008-0000-0600-00000F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5837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122</xdr:row>
      <xdr:rowOff>0</xdr:rowOff>
    </xdr:from>
    <xdr:to>
      <xdr:col>12</xdr:col>
      <xdr:colOff>152400</xdr:colOff>
      <xdr:row>122</xdr:row>
      <xdr:rowOff>133350</xdr:rowOff>
    </xdr:to>
    <xdr:pic>
      <xdr:nvPicPr>
        <xdr:cNvPr id="272" name="Picture@0N\QPO history/release documentation@" descr="@0N\QPO history/release documentation@">
          <a:extLst>
            <a:ext uri="{FF2B5EF4-FFF2-40B4-BE49-F238E27FC236}">
              <a16:creationId xmlns:a16="http://schemas.microsoft.com/office/drawing/2014/main" id="{00000000-0008-0000-0600-000010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402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124</xdr:row>
      <xdr:rowOff>0</xdr:rowOff>
    </xdr:from>
    <xdr:to>
      <xdr:col>12</xdr:col>
      <xdr:colOff>152400</xdr:colOff>
      <xdr:row>124</xdr:row>
      <xdr:rowOff>133350</xdr:rowOff>
    </xdr:to>
    <xdr:pic>
      <xdr:nvPicPr>
        <xdr:cNvPr id="273" name="Picture@0N\QPO history/release documentation@" descr="@0N\QPO history/release documentation@">
          <a:extLst>
            <a:ext uri="{FF2B5EF4-FFF2-40B4-BE49-F238E27FC236}">
              <a16:creationId xmlns:a16="http://schemas.microsoft.com/office/drawing/2014/main" id="{00000000-0008-0000-0600-000011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7647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125</xdr:row>
      <xdr:rowOff>0</xdr:rowOff>
    </xdr:from>
    <xdr:to>
      <xdr:col>12</xdr:col>
      <xdr:colOff>152400</xdr:colOff>
      <xdr:row>125</xdr:row>
      <xdr:rowOff>133350</xdr:rowOff>
    </xdr:to>
    <xdr:pic>
      <xdr:nvPicPr>
        <xdr:cNvPr id="274" name="Picture@0N\QPO history/release documentation@" descr="@0N\QPO history/release documentation@">
          <a:extLst>
            <a:ext uri="{FF2B5EF4-FFF2-40B4-BE49-F238E27FC236}">
              <a16:creationId xmlns:a16="http://schemas.microsoft.com/office/drawing/2014/main" id="{00000000-0008-0000-0600-000012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9457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121</xdr:row>
      <xdr:rowOff>0</xdr:rowOff>
    </xdr:from>
    <xdr:to>
      <xdr:col>12</xdr:col>
      <xdr:colOff>152400</xdr:colOff>
      <xdr:row>121</xdr:row>
      <xdr:rowOff>133350</xdr:rowOff>
    </xdr:to>
    <xdr:pic>
      <xdr:nvPicPr>
        <xdr:cNvPr id="275" name="Picture@0N\QPO history/release documentation@" descr="@0N\QPO history/release documentation@">
          <a:extLst>
            <a:ext uri="{FF2B5EF4-FFF2-40B4-BE49-F238E27FC236}">
              <a16:creationId xmlns:a16="http://schemas.microsoft.com/office/drawing/2014/main" id="{00000000-0008-0000-0600-000013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221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118</xdr:row>
      <xdr:rowOff>0</xdr:rowOff>
    </xdr:from>
    <xdr:to>
      <xdr:col>12</xdr:col>
      <xdr:colOff>152400</xdr:colOff>
      <xdr:row>118</xdr:row>
      <xdr:rowOff>133350</xdr:rowOff>
    </xdr:to>
    <xdr:pic>
      <xdr:nvPicPr>
        <xdr:cNvPr id="276" name="Picture@0N\QPO history/release documentation@" descr="@0N\QPO history/release documentation@">
          <a:extLst>
            <a:ext uri="{FF2B5EF4-FFF2-40B4-BE49-F238E27FC236}">
              <a16:creationId xmlns:a16="http://schemas.microsoft.com/office/drawing/2014/main" id="{00000000-0008-0000-0600-000014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678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120</xdr:row>
      <xdr:rowOff>0</xdr:rowOff>
    </xdr:from>
    <xdr:to>
      <xdr:col>12</xdr:col>
      <xdr:colOff>152400</xdr:colOff>
      <xdr:row>120</xdr:row>
      <xdr:rowOff>133350</xdr:rowOff>
    </xdr:to>
    <xdr:pic>
      <xdr:nvPicPr>
        <xdr:cNvPr id="277" name="Picture@0N\QPO history/release documentation@" descr="@0N\QPO history/release documentation@">
          <a:extLst>
            <a:ext uri="{FF2B5EF4-FFF2-40B4-BE49-F238E27FC236}">
              <a16:creationId xmlns:a16="http://schemas.microsoft.com/office/drawing/2014/main" id="{00000000-0008-0000-0600-000015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2040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117</xdr:row>
      <xdr:rowOff>0</xdr:rowOff>
    </xdr:from>
    <xdr:to>
      <xdr:col>12</xdr:col>
      <xdr:colOff>152400</xdr:colOff>
      <xdr:row>117</xdr:row>
      <xdr:rowOff>133350</xdr:rowOff>
    </xdr:to>
    <xdr:pic>
      <xdr:nvPicPr>
        <xdr:cNvPr id="278" name="Picture@0N\QPO history/release documentation@" descr="@0N\QPO history/release documentation@">
          <a:extLst>
            <a:ext uri="{FF2B5EF4-FFF2-40B4-BE49-F238E27FC236}">
              <a16:creationId xmlns:a16="http://schemas.microsoft.com/office/drawing/2014/main" id="{00000000-0008-0000-0600-000016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4979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119</xdr:row>
      <xdr:rowOff>0</xdr:rowOff>
    </xdr:from>
    <xdr:to>
      <xdr:col>12</xdr:col>
      <xdr:colOff>152400</xdr:colOff>
      <xdr:row>119</xdr:row>
      <xdr:rowOff>133350</xdr:rowOff>
    </xdr:to>
    <xdr:pic>
      <xdr:nvPicPr>
        <xdr:cNvPr id="279" name="Picture@0N\QPO history/release documentation@" descr="@0N\QPO history/release documentation@">
          <a:extLst>
            <a:ext uri="{FF2B5EF4-FFF2-40B4-BE49-F238E27FC236}">
              <a16:creationId xmlns:a16="http://schemas.microsoft.com/office/drawing/2014/main" id="{00000000-0008-0000-0600-000017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1859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147</xdr:row>
      <xdr:rowOff>0</xdr:rowOff>
    </xdr:from>
    <xdr:to>
      <xdr:col>12</xdr:col>
      <xdr:colOff>152400</xdr:colOff>
      <xdr:row>147</xdr:row>
      <xdr:rowOff>133350</xdr:rowOff>
    </xdr:to>
    <xdr:pic>
      <xdr:nvPicPr>
        <xdr:cNvPr id="280" name="Picture@0N\QPO history/release documentation@" descr="@0N\QPO history/release documentation@">
          <a:extLst>
            <a:ext uri="{FF2B5EF4-FFF2-40B4-BE49-F238E27FC236}">
              <a16:creationId xmlns:a16="http://schemas.microsoft.com/office/drawing/2014/main" id="{00000000-0008-0000-0600-000018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9271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151</xdr:row>
      <xdr:rowOff>0</xdr:rowOff>
    </xdr:from>
    <xdr:to>
      <xdr:col>12</xdr:col>
      <xdr:colOff>152400</xdr:colOff>
      <xdr:row>151</xdr:row>
      <xdr:rowOff>133350</xdr:rowOff>
    </xdr:to>
    <xdr:pic>
      <xdr:nvPicPr>
        <xdr:cNvPr id="281" name="Picture@0N\QPO history/release documentation@" descr="@0N\QPO history/release documentation@">
          <a:extLst>
            <a:ext uri="{FF2B5EF4-FFF2-40B4-BE49-F238E27FC236}">
              <a16:creationId xmlns:a16="http://schemas.microsoft.com/office/drawing/2014/main" id="{00000000-0008-0000-0600-000019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76510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150</xdr:row>
      <xdr:rowOff>0</xdr:rowOff>
    </xdr:from>
    <xdr:to>
      <xdr:col>12</xdr:col>
      <xdr:colOff>152400</xdr:colOff>
      <xdr:row>150</xdr:row>
      <xdr:rowOff>133350</xdr:rowOff>
    </xdr:to>
    <xdr:pic>
      <xdr:nvPicPr>
        <xdr:cNvPr id="282" name="Picture@0N\QPO history/release documentation@" descr="@0N\QPO history/release documentation@">
          <a:extLst>
            <a:ext uri="{FF2B5EF4-FFF2-40B4-BE49-F238E27FC236}">
              <a16:creationId xmlns:a16="http://schemas.microsoft.com/office/drawing/2014/main" id="{00000000-0008-0000-0600-00001A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74701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149</xdr:row>
      <xdr:rowOff>0</xdr:rowOff>
    </xdr:from>
    <xdr:to>
      <xdr:col>12</xdr:col>
      <xdr:colOff>152400</xdr:colOff>
      <xdr:row>149</xdr:row>
      <xdr:rowOff>133350</xdr:rowOff>
    </xdr:to>
    <xdr:pic>
      <xdr:nvPicPr>
        <xdr:cNvPr id="283" name="Picture@0N\QPO history/release documentation@" descr="@0N\QPO history/release documentation@">
          <a:extLst>
            <a:ext uri="{FF2B5EF4-FFF2-40B4-BE49-F238E27FC236}">
              <a16:creationId xmlns:a16="http://schemas.microsoft.com/office/drawing/2014/main" id="{00000000-0008-0000-0600-00001B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72891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148</xdr:row>
      <xdr:rowOff>0</xdr:rowOff>
    </xdr:from>
    <xdr:to>
      <xdr:col>12</xdr:col>
      <xdr:colOff>152400</xdr:colOff>
      <xdr:row>148</xdr:row>
      <xdr:rowOff>133350</xdr:rowOff>
    </xdr:to>
    <xdr:pic>
      <xdr:nvPicPr>
        <xdr:cNvPr id="284" name="Picture@0N\QPO history/release documentation@" descr="@0N\QPO history/release documentation@">
          <a:extLst>
            <a:ext uri="{FF2B5EF4-FFF2-40B4-BE49-F238E27FC236}">
              <a16:creationId xmlns:a16="http://schemas.microsoft.com/office/drawing/2014/main" id="{00000000-0008-0000-0600-00001C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71081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143</xdr:row>
      <xdr:rowOff>0</xdr:rowOff>
    </xdr:from>
    <xdr:to>
      <xdr:col>12</xdr:col>
      <xdr:colOff>152400</xdr:colOff>
      <xdr:row>143</xdr:row>
      <xdr:rowOff>133350</xdr:rowOff>
    </xdr:to>
    <xdr:pic>
      <xdr:nvPicPr>
        <xdr:cNvPr id="285" name="Picture@0N\QPO history/release documentation@" descr="@0N\QPO history/release documentation@">
          <a:extLst>
            <a:ext uri="{FF2B5EF4-FFF2-40B4-BE49-F238E27FC236}">
              <a16:creationId xmlns:a16="http://schemas.microsoft.com/office/drawing/2014/main" id="{00000000-0008-0000-0600-00001D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2032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137</xdr:row>
      <xdr:rowOff>0</xdr:rowOff>
    </xdr:from>
    <xdr:to>
      <xdr:col>12</xdr:col>
      <xdr:colOff>152400</xdr:colOff>
      <xdr:row>137</xdr:row>
      <xdr:rowOff>133350</xdr:rowOff>
    </xdr:to>
    <xdr:pic>
      <xdr:nvPicPr>
        <xdr:cNvPr id="286" name="Picture@0N\QPO history/release documentation@" descr="@0N\QPO history/release documentation@">
          <a:extLst>
            <a:ext uri="{FF2B5EF4-FFF2-40B4-BE49-F238E27FC236}">
              <a16:creationId xmlns:a16="http://schemas.microsoft.com/office/drawing/2014/main" id="{00000000-0008-0000-0600-00001E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51174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141</xdr:row>
      <xdr:rowOff>0</xdr:rowOff>
    </xdr:from>
    <xdr:to>
      <xdr:col>12</xdr:col>
      <xdr:colOff>152400</xdr:colOff>
      <xdr:row>141</xdr:row>
      <xdr:rowOff>133350</xdr:rowOff>
    </xdr:to>
    <xdr:pic>
      <xdr:nvPicPr>
        <xdr:cNvPr id="287" name="Picture@0N\QPO history/release documentation@" descr="@0N\QPO history/release documentation@">
          <a:extLst>
            <a:ext uri="{FF2B5EF4-FFF2-40B4-BE49-F238E27FC236}">
              <a16:creationId xmlns:a16="http://schemas.microsoft.com/office/drawing/2014/main" id="{00000000-0008-0000-0600-00001F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58413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142</xdr:row>
      <xdr:rowOff>0</xdr:rowOff>
    </xdr:from>
    <xdr:to>
      <xdr:col>12</xdr:col>
      <xdr:colOff>152400</xdr:colOff>
      <xdr:row>142</xdr:row>
      <xdr:rowOff>133350</xdr:rowOff>
    </xdr:to>
    <xdr:pic>
      <xdr:nvPicPr>
        <xdr:cNvPr id="288" name="Picture@0N\QPO history/release documentation@" descr="@0N\QPO history/release documentation@">
          <a:extLst>
            <a:ext uri="{FF2B5EF4-FFF2-40B4-BE49-F238E27FC236}">
              <a16:creationId xmlns:a16="http://schemas.microsoft.com/office/drawing/2014/main" id="{00000000-0008-0000-0600-000020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0223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144</xdr:row>
      <xdr:rowOff>0</xdr:rowOff>
    </xdr:from>
    <xdr:to>
      <xdr:col>12</xdr:col>
      <xdr:colOff>152400</xdr:colOff>
      <xdr:row>144</xdr:row>
      <xdr:rowOff>133350</xdr:rowOff>
    </xdr:to>
    <xdr:pic>
      <xdr:nvPicPr>
        <xdr:cNvPr id="289" name="Picture@0N\QPO history/release documentation@" descr="@0N\QPO history/release documentation@">
          <a:extLst>
            <a:ext uri="{FF2B5EF4-FFF2-40B4-BE49-F238E27FC236}">
              <a16:creationId xmlns:a16="http://schemas.microsoft.com/office/drawing/2014/main" id="{00000000-0008-0000-0600-000021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3842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145</xdr:row>
      <xdr:rowOff>0</xdr:rowOff>
    </xdr:from>
    <xdr:to>
      <xdr:col>12</xdr:col>
      <xdr:colOff>152400</xdr:colOff>
      <xdr:row>145</xdr:row>
      <xdr:rowOff>133350</xdr:rowOff>
    </xdr:to>
    <xdr:pic>
      <xdr:nvPicPr>
        <xdr:cNvPr id="290" name="Picture@0N\QPO history/release documentation@" descr="@0N\QPO history/release documentation@">
          <a:extLst>
            <a:ext uri="{FF2B5EF4-FFF2-40B4-BE49-F238E27FC236}">
              <a16:creationId xmlns:a16="http://schemas.microsoft.com/office/drawing/2014/main" id="{00000000-0008-0000-0600-000022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65652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133</xdr:row>
      <xdr:rowOff>0</xdr:rowOff>
    </xdr:from>
    <xdr:to>
      <xdr:col>12</xdr:col>
      <xdr:colOff>152400</xdr:colOff>
      <xdr:row>133</xdr:row>
      <xdr:rowOff>133350</xdr:rowOff>
    </xdr:to>
    <xdr:pic>
      <xdr:nvPicPr>
        <xdr:cNvPr id="291" name="Picture@0N\QPO history/release documentation@" descr="@0N\QPO history/release documentation@">
          <a:extLst>
            <a:ext uri="{FF2B5EF4-FFF2-40B4-BE49-F238E27FC236}">
              <a16:creationId xmlns:a16="http://schemas.microsoft.com/office/drawing/2014/main" id="{00000000-0008-0000-0600-000023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3935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136</xdr:row>
      <xdr:rowOff>0</xdr:rowOff>
    </xdr:from>
    <xdr:to>
      <xdr:col>12</xdr:col>
      <xdr:colOff>152400</xdr:colOff>
      <xdr:row>136</xdr:row>
      <xdr:rowOff>133350</xdr:rowOff>
    </xdr:to>
    <xdr:pic>
      <xdr:nvPicPr>
        <xdr:cNvPr id="292" name="Picture@0N\QPO history/release documentation@" descr="@0N\QPO history/release documentation@">
          <a:extLst>
            <a:ext uri="{FF2B5EF4-FFF2-40B4-BE49-F238E27FC236}">
              <a16:creationId xmlns:a16="http://schemas.microsoft.com/office/drawing/2014/main" id="{00000000-0008-0000-0600-000024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9364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135</xdr:row>
      <xdr:rowOff>0</xdr:rowOff>
    </xdr:from>
    <xdr:to>
      <xdr:col>12</xdr:col>
      <xdr:colOff>152400</xdr:colOff>
      <xdr:row>135</xdr:row>
      <xdr:rowOff>133350</xdr:rowOff>
    </xdr:to>
    <xdr:pic>
      <xdr:nvPicPr>
        <xdr:cNvPr id="293" name="Picture@0N\QPO history/release documentation@" descr="@0N\QPO history/release documentation@">
          <a:extLst>
            <a:ext uri="{FF2B5EF4-FFF2-40B4-BE49-F238E27FC236}">
              <a16:creationId xmlns:a16="http://schemas.microsoft.com/office/drawing/2014/main" id="{00000000-0008-0000-0600-000025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7554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138</xdr:row>
      <xdr:rowOff>0</xdr:rowOff>
    </xdr:from>
    <xdr:to>
      <xdr:col>12</xdr:col>
      <xdr:colOff>152400</xdr:colOff>
      <xdr:row>138</xdr:row>
      <xdr:rowOff>133350</xdr:rowOff>
    </xdr:to>
    <xdr:pic>
      <xdr:nvPicPr>
        <xdr:cNvPr id="294" name="Picture@0N\QPO history/release documentation@" descr="@0N\QPO history/release documentation@">
          <a:extLst>
            <a:ext uri="{FF2B5EF4-FFF2-40B4-BE49-F238E27FC236}">
              <a16:creationId xmlns:a16="http://schemas.microsoft.com/office/drawing/2014/main" id="{00000000-0008-0000-0600-000026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52984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139</xdr:row>
      <xdr:rowOff>0</xdr:rowOff>
    </xdr:from>
    <xdr:to>
      <xdr:col>12</xdr:col>
      <xdr:colOff>152400</xdr:colOff>
      <xdr:row>139</xdr:row>
      <xdr:rowOff>133350</xdr:rowOff>
    </xdr:to>
    <xdr:pic>
      <xdr:nvPicPr>
        <xdr:cNvPr id="295" name="Picture@0N\QPO history/release documentation@" descr="@0N\QPO history/release documentation@">
          <a:extLst>
            <a:ext uri="{FF2B5EF4-FFF2-40B4-BE49-F238E27FC236}">
              <a16:creationId xmlns:a16="http://schemas.microsoft.com/office/drawing/2014/main" id="{00000000-0008-0000-0600-000027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54793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140</xdr:row>
      <xdr:rowOff>0</xdr:rowOff>
    </xdr:from>
    <xdr:to>
      <xdr:col>12</xdr:col>
      <xdr:colOff>152400</xdr:colOff>
      <xdr:row>140</xdr:row>
      <xdr:rowOff>133350</xdr:rowOff>
    </xdr:to>
    <xdr:pic>
      <xdr:nvPicPr>
        <xdr:cNvPr id="296" name="Picture@0N\QPO history/release documentation@" descr="@0N\QPO history/release documentation@">
          <a:extLst>
            <a:ext uri="{FF2B5EF4-FFF2-40B4-BE49-F238E27FC236}">
              <a16:creationId xmlns:a16="http://schemas.microsoft.com/office/drawing/2014/main" id="{00000000-0008-0000-0600-000028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56603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134</xdr:row>
      <xdr:rowOff>0</xdr:rowOff>
    </xdr:from>
    <xdr:to>
      <xdr:col>12</xdr:col>
      <xdr:colOff>152400</xdr:colOff>
      <xdr:row>134</xdr:row>
      <xdr:rowOff>133350</xdr:rowOff>
    </xdr:to>
    <xdr:pic>
      <xdr:nvPicPr>
        <xdr:cNvPr id="297" name="Picture@0N\QPO history/release documentation@" descr="@0N\QPO history/release documentation@">
          <a:extLst>
            <a:ext uri="{FF2B5EF4-FFF2-40B4-BE49-F238E27FC236}">
              <a16:creationId xmlns:a16="http://schemas.microsoft.com/office/drawing/2014/main" id="{00000000-0008-0000-0600-000029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45745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152</xdr:row>
      <xdr:rowOff>0</xdr:rowOff>
    </xdr:from>
    <xdr:to>
      <xdr:col>12</xdr:col>
      <xdr:colOff>152400</xdr:colOff>
      <xdr:row>152</xdr:row>
      <xdr:rowOff>133350</xdr:rowOff>
    </xdr:to>
    <xdr:pic>
      <xdr:nvPicPr>
        <xdr:cNvPr id="298" name="Picture@0N\QPO history/release documentation@" descr="@0N\QPO history/release documentation@">
          <a:extLst>
            <a:ext uri="{FF2B5EF4-FFF2-40B4-BE49-F238E27FC236}">
              <a16:creationId xmlns:a16="http://schemas.microsoft.com/office/drawing/2014/main" id="{00000000-0008-0000-0600-00002A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78320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153</xdr:row>
      <xdr:rowOff>0</xdr:rowOff>
    </xdr:from>
    <xdr:to>
      <xdr:col>12</xdr:col>
      <xdr:colOff>152400</xdr:colOff>
      <xdr:row>153</xdr:row>
      <xdr:rowOff>133350</xdr:rowOff>
    </xdr:to>
    <xdr:pic>
      <xdr:nvPicPr>
        <xdr:cNvPr id="299" name="Picture@0N\QPO history/release documentation@" descr="@0N\QPO history/release documentation@">
          <a:extLst>
            <a:ext uri="{FF2B5EF4-FFF2-40B4-BE49-F238E27FC236}">
              <a16:creationId xmlns:a16="http://schemas.microsoft.com/office/drawing/2014/main" id="{00000000-0008-0000-0600-00002B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0130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154</xdr:row>
      <xdr:rowOff>0</xdr:rowOff>
    </xdr:from>
    <xdr:to>
      <xdr:col>12</xdr:col>
      <xdr:colOff>152400</xdr:colOff>
      <xdr:row>154</xdr:row>
      <xdr:rowOff>133350</xdr:rowOff>
    </xdr:to>
    <xdr:pic>
      <xdr:nvPicPr>
        <xdr:cNvPr id="300" name="Picture@0N\QPO history/release documentation@" descr="@0N\QPO history/release documentation@">
          <a:extLst>
            <a:ext uri="{FF2B5EF4-FFF2-40B4-BE49-F238E27FC236}">
              <a16:creationId xmlns:a16="http://schemas.microsoft.com/office/drawing/2014/main" id="{00000000-0008-0000-0600-00002C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1940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162</xdr:row>
      <xdr:rowOff>0</xdr:rowOff>
    </xdr:from>
    <xdr:to>
      <xdr:col>12</xdr:col>
      <xdr:colOff>152400</xdr:colOff>
      <xdr:row>162</xdr:row>
      <xdr:rowOff>133350</xdr:rowOff>
    </xdr:to>
    <xdr:pic>
      <xdr:nvPicPr>
        <xdr:cNvPr id="301" name="Picture@0N\QPO history/release documentation@" descr="@0N\QPO history/release documentation@">
          <a:extLst>
            <a:ext uri="{FF2B5EF4-FFF2-40B4-BE49-F238E27FC236}">
              <a16:creationId xmlns:a16="http://schemas.microsoft.com/office/drawing/2014/main" id="{00000000-0008-0000-0600-00002D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96418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158</xdr:row>
      <xdr:rowOff>0</xdr:rowOff>
    </xdr:from>
    <xdr:to>
      <xdr:col>12</xdr:col>
      <xdr:colOff>152400</xdr:colOff>
      <xdr:row>158</xdr:row>
      <xdr:rowOff>133350</xdr:rowOff>
    </xdr:to>
    <xdr:pic>
      <xdr:nvPicPr>
        <xdr:cNvPr id="302" name="Picture@0N\QPO history/release documentation@" descr="@0N\QPO history/release documentation@">
          <a:extLst>
            <a:ext uri="{FF2B5EF4-FFF2-40B4-BE49-F238E27FC236}">
              <a16:creationId xmlns:a16="http://schemas.microsoft.com/office/drawing/2014/main" id="{00000000-0008-0000-0600-00002E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91790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160</xdr:row>
      <xdr:rowOff>0</xdr:rowOff>
    </xdr:from>
    <xdr:to>
      <xdr:col>12</xdr:col>
      <xdr:colOff>152400</xdr:colOff>
      <xdr:row>160</xdr:row>
      <xdr:rowOff>133350</xdr:rowOff>
    </xdr:to>
    <xdr:pic>
      <xdr:nvPicPr>
        <xdr:cNvPr id="303" name="Picture@0N\QPO history/release documentation@" descr="@0N\QPO history/release documentation@">
          <a:extLst>
            <a:ext uri="{FF2B5EF4-FFF2-40B4-BE49-F238E27FC236}">
              <a16:creationId xmlns:a16="http://schemas.microsoft.com/office/drawing/2014/main" id="{00000000-0008-0000-0600-00002F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92798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161</xdr:row>
      <xdr:rowOff>0</xdr:rowOff>
    </xdr:from>
    <xdr:to>
      <xdr:col>12</xdr:col>
      <xdr:colOff>152400</xdr:colOff>
      <xdr:row>161</xdr:row>
      <xdr:rowOff>133350</xdr:rowOff>
    </xdr:to>
    <xdr:pic>
      <xdr:nvPicPr>
        <xdr:cNvPr id="304" name="Picture@0N\QPO history/release documentation@" descr="@0N\QPO history/release documentation@">
          <a:extLst>
            <a:ext uri="{FF2B5EF4-FFF2-40B4-BE49-F238E27FC236}">
              <a16:creationId xmlns:a16="http://schemas.microsoft.com/office/drawing/2014/main" id="{00000000-0008-0000-0600-000030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946082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159</xdr:row>
      <xdr:rowOff>0</xdr:rowOff>
    </xdr:from>
    <xdr:to>
      <xdr:col>12</xdr:col>
      <xdr:colOff>152400</xdr:colOff>
      <xdr:row>159</xdr:row>
      <xdr:rowOff>133350</xdr:rowOff>
    </xdr:to>
    <xdr:pic>
      <xdr:nvPicPr>
        <xdr:cNvPr id="305" name="Picture@0N\QPO history/release documentation@" descr="@0N\QPO history/release documentation@">
          <a:extLst>
            <a:ext uri="{FF2B5EF4-FFF2-40B4-BE49-F238E27FC236}">
              <a16:creationId xmlns:a16="http://schemas.microsoft.com/office/drawing/2014/main" id="{00000000-0008-0000-0600-000031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9098875"/>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156</xdr:row>
      <xdr:rowOff>0</xdr:rowOff>
    </xdr:from>
    <xdr:to>
      <xdr:col>12</xdr:col>
      <xdr:colOff>152400</xdr:colOff>
      <xdr:row>156</xdr:row>
      <xdr:rowOff>133350</xdr:rowOff>
    </xdr:to>
    <xdr:pic>
      <xdr:nvPicPr>
        <xdr:cNvPr id="306" name="Picture@0N\QPO history/release documentation@" descr="@0N\QPO history/release documentation@">
          <a:extLst>
            <a:ext uri="{FF2B5EF4-FFF2-40B4-BE49-F238E27FC236}">
              <a16:creationId xmlns:a16="http://schemas.microsoft.com/office/drawing/2014/main" id="{00000000-0008-0000-0600-000032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555950"/>
          <a:ext cx="152400" cy="129540"/>
        </a:xfrm>
        <a:prstGeom prst="rect">
          <a:avLst/>
        </a:prstGeom>
        <a:solidFill>
          <a:srgbClr val="FFFFFF"/>
        </a:solidFill>
        <a:ln w="9525">
          <a:solidFill>
            <a:srgbClr val="000000"/>
          </a:solidFill>
          <a:headEnd/>
          <a:tailEnd/>
        </a:ln>
      </xdr:spPr>
    </xdr:pic>
    <xdr:clientData/>
  </xdr:twoCellAnchor>
  <xdr:twoCellAnchor>
    <xdr:from>
      <xdr:col>12</xdr:col>
      <xdr:colOff>0</xdr:colOff>
      <xdr:row>155</xdr:row>
      <xdr:rowOff>0</xdr:rowOff>
    </xdr:from>
    <xdr:to>
      <xdr:col>12</xdr:col>
      <xdr:colOff>152400</xdr:colOff>
      <xdr:row>155</xdr:row>
      <xdr:rowOff>133350</xdr:rowOff>
    </xdr:to>
    <xdr:pic>
      <xdr:nvPicPr>
        <xdr:cNvPr id="307" name="Picture@0N\QPO history/release documentation@" descr="@0N\QPO history/release documentation@">
          <a:extLst>
            <a:ext uri="{FF2B5EF4-FFF2-40B4-BE49-F238E27FC236}">
              <a16:creationId xmlns:a16="http://schemas.microsoft.com/office/drawing/2014/main" id="{00000000-0008-0000-0600-00003301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11887200" y="28374975"/>
          <a:ext cx="152400" cy="129540"/>
        </a:xfrm>
        <a:prstGeom prst="rect">
          <a:avLst/>
        </a:prstGeom>
        <a:solidFill>
          <a:srgbClr val="FFFFFF"/>
        </a:solidFill>
        <a:ln w="9525">
          <a:solidFill>
            <a:srgbClr val="000000"/>
          </a:solidFill>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dosupply.com/automation/ge-fanuc/rx3i-pacsystem/IC695PSD04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C376"/>
  <sheetViews>
    <sheetView tabSelected="1" view="pageBreakPreview" zoomScale="115" zoomScaleNormal="100" zoomScaleSheetLayoutView="115" workbookViewId="0">
      <pane xSplit="4" ySplit="5" topLeftCell="E162" activePane="bottomRight" state="frozen"/>
      <selection activeCell="E178" sqref="E178"/>
      <selection pane="topRight" activeCell="E178" sqref="E178"/>
      <selection pane="bottomLeft" activeCell="E178" sqref="E178"/>
      <selection pane="bottomRight" activeCell="B181" sqref="B181:K181"/>
    </sheetView>
  </sheetViews>
  <sheetFormatPr defaultColWidth="9.08984375" defaultRowHeight="12" x14ac:dyDescent="0.3"/>
  <cols>
    <col min="1" max="1" width="11.54296875" style="3" customWidth="1"/>
    <col min="2" max="2" width="5" style="4" customWidth="1"/>
    <col min="3" max="3" width="8.453125" style="4" customWidth="1"/>
    <col min="4" max="4" width="22.1796875" style="2" customWidth="1"/>
    <col min="5" max="5" width="33.6328125" style="2" customWidth="1"/>
    <col min="6" max="7" width="7" style="2" customWidth="1"/>
    <col min="8" max="8" width="8.08984375" style="2" customWidth="1"/>
    <col min="9" max="9" width="7.36328125" style="5" bestFit="1" customWidth="1"/>
    <col min="10" max="10" width="8.453125" style="5" customWidth="1"/>
    <col min="11" max="11" width="15.08984375" style="5" customWidth="1"/>
    <col min="12" max="16384" width="9.08984375" style="3"/>
  </cols>
  <sheetData>
    <row r="1" spans="1:29" s="1" customFormat="1" x14ac:dyDescent="0.3">
      <c r="A1" s="145" t="s">
        <v>1556</v>
      </c>
      <c r="B1" s="7"/>
      <c r="C1" s="146" t="s">
        <v>1555</v>
      </c>
      <c r="D1" s="146"/>
      <c r="E1" s="146"/>
      <c r="F1" s="146"/>
      <c r="G1" s="146"/>
      <c r="H1" s="146"/>
      <c r="I1" s="146"/>
      <c r="J1" s="146"/>
      <c r="K1" s="8"/>
      <c r="L1" s="9"/>
      <c r="M1" s="9"/>
      <c r="N1" s="9"/>
      <c r="O1" s="9"/>
      <c r="P1" s="9"/>
      <c r="Q1" s="9"/>
      <c r="R1" s="9"/>
      <c r="S1" s="9"/>
      <c r="T1" s="9"/>
      <c r="U1" s="9"/>
      <c r="V1" s="9"/>
      <c r="W1" s="9"/>
      <c r="X1" s="9"/>
      <c r="Y1" s="9"/>
      <c r="Z1" s="9"/>
      <c r="AA1" s="9"/>
      <c r="AB1" s="9"/>
      <c r="AC1" s="9"/>
    </row>
    <row r="2" spans="1:29" s="1" customFormat="1" x14ac:dyDescent="0.3">
      <c r="A2" s="145"/>
      <c r="B2" s="8"/>
      <c r="C2" s="146"/>
      <c r="D2" s="146"/>
      <c r="E2" s="146"/>
      <c r="F2" s="146"/>
      <c r="G2" s="146"/>
      <c r="H2" s="146"/>
      <c r="I2" s="146"/>
      <c r="J2" s="146"/>
      <c r="K2" s="8"/>
      <c r="L2" s="9"/>
      <c r="M2" s="9"/>
      <c r="N2" s="9"/>
      <c r="O2" s="9"/>
      <c r="P2" s="9"/>
      <c r="Q2" s="9"/>
      <c r="R2" s="9"/>
      <c r="S2" s="9"/>
      <c r="T2" s="9"/>
      <c r="U2" s="9"/>
      <c r="V2" s="9"/>
      <c r="W2" s="9"/>
      <c r="X2" s="9"/>
      <c r="Y2" s="9"/>
      <c r="Z2" s="9"/>
      <c r="AA2" s="9"/>
      <c r="AB2" s="9"/>
      <c r="AC2" s="9"/>
    </row>
    <row r="3" spans="1:29" s="1" customFormat="1" ht="5" customHeight="1" x14ac:dyDescent="0.3">
      <c r="A3" s="10"/>
      <c r="B3" s="8"/>
      <c r="C3" s="8"/>
      <c r="D3" s="24"/>
      <c r="E3" s="24"/>
      <c r="F3" s="24"/>
      <c r="G3" s="24"/>
      <c r="H3" s="11"/>
      <c r="I3" s="12"/>
      <c r="J3" s="12"/>
      <c r="K3" s="25"/>
      <c r="L3" s="9"/>
      <c r="M3" s="9"/>
      <c r="N3" s="9"/>
      <c r="O3" s="9"/>
      <c r="P3" s="9"/>
      <c r="Q3" s="9"/>
      <c r="R3" s="9"/>
      <c r="S3" s="9"/>
      <c r="T3" s="9"/>
      <c r="U3" s="9"/>
      <c r="V3" s="9"/>
      <c r="W3" s="9"/>
      <c r="X3" s="9"/>
      <c r="Y3" s="9"/>
      <c r="Z3" s="9"/>
      <c r="AA3" s="9"/>
      <c r="AB3" s="9"/>
      <c r="AC3" s="9"/>
    </row>
    <row r="4" spans="1:29" ht="5" customHeight="1" thickBot="1" x14ac:dyDescent="0.35">
      <c r="A4" s="9"/>
      <c r="B4" s="15"/>
      <c r="C4" s="15"/>
      <c r="D4" s="13"/>
      <c r="E4" s="13"/>
      <c r="F4" s="13"/>
      <c r="G4" s="13"/>
      <c r="H4" s="16"/>
      <c r="I4" s="14"/>
      <c r="J4" s="14"/>
      <c r="K4" s="22"/>
      <c r="L4" s="9"/>
      <c r="M4" s="9"/>
      <c r="N4" s="9"/>
      <c r="O4" s="9"/>
      <c r="P4" s="9"/>
      <c r="Q4" s="9"/>
      <c r="R4" s="9"/>
      <c r="S4" s="9"/>
      <c r="T4" s="9"/>
      <c r="U4" s="9"/>
      <c r="V4" s="9"/>
      <c r="W4" s="9"/>
      <c r="X4" s="9"/>
      <c r="Y4" s="9"/>
      <c r="Z4" s="9"/>
      <c r="AA4" s="9"/>
      <c r="AB4" s="9"/>
      <c r="AC4" s="9"/>
    </row>
    <row r="5" spans="1:29" s="6" customFormat="1" ht="35" customHeight="1" thickBot="1" x14ac:dyDescent="0.4">
      <c r="A5" s="17"/>
      <c r="B5" s="33" t="s">
        <v>0</v>
      </c>
      <c r="C5" s="33" t="s">
        <v>4</v>
      </c>
      <c r="D5" s="33" t="s">
        <v>14</v>
      </c>
      <c r="E5" s="33" t="s">
        <v>15</v>
      </c>
      <c r="F5" s="34" t="s">
        <v>5</v>
      </c>
      <c r="G5" s="34" t="s">
        <v>6</v>
      </c>
      <c r="H5" s="34" t="s">
        <v>7</v>
      </c>
      <c r="I5" s="33" t="s">
        <v>8</v>
      </c>
      <c r="J5" s="34" t="s">
        <v>9</v>
      </c>
      <c r="K5" s="34" t="s">
        <v>1</v>
      </c>
      <c r="L5" s="17"/>
      <c r="M5" s="17"/>
      <c r="N5" s="17"/>
      <c r="O5" s="17"/>
      <c r="P5" s="17"/>
      <c r="Q5" s="17"/>
      <c r="R5" s="17"/>
      <c r="S5" s="17"/>
      <c r="T5" s="17"/>
      <c r="U5" s="17"/>
      <c r="V5" s="17"/>
      <c r="W5" s="17"/>
      <c r="X5" s="17"/>
      <c r="Y5" s="17"/>
      <c r="Z5" s="17"/>
      <c r="AA5" s="17"/>
      <c r="AB5" s="17"/>
      <c r="AC5" s="17"/>
    </row>
    <row r="6" spans="1:29" ht="57.5" x14ac:dyDescent="0.3">
      <c r="A6" s="9"/>
      <c r="B6" s="140">
        <f>ROW(B1)</f>
        <v>1</v>
      </c>
      <c r="C6" s="35">
        <v>213656</v>
      </c>
      <c r="D6" s="36" t="s">
        <v>10</v>
      </c>
      <c r="E6" s="141" t="s">
        <v>11</v>
      </c>
      <c r="F6" s="23" t="s">
        <v>12</v>
      </c>
      <c r="G6" s="23" t="s">
        <v>13</v>
      </c>
      <c r="H6" s="23" t="s">
        <v>3</v>
      </c>
      <c r="I6" s="23">
        <v>1</v>
      </c>
      <c r="J6" s="38">
        <v>1</v>
      </c>
      <c r="K6" s="39">
        <v>0</v>
      </c>
      <c r="L6" s="9"/>
      <c r="M6" s="9"/>
      <c r="N6" s="9"/>
      <c r="O6" s="9"/>
      <c r="P6" s="9"/>
      <c r="Q6" s="9"/>
      <c r="R6" s="9"/>
      <c r="S6" s="9"/>
      <c r="T6" s="9"/>
      <c r="U6" s="9"/>
      <c r="V6" s="9"/>
      <c r="W6" s="9"/>
      <c r="X6" s="9"/>
      <c r="Y6" s="9"/>
      <c r="Z6" s="9"/>
      <c r="AA6" s="9"/>
      <c r="AB6" s="9"/>
      <c r="AC6" s="9"/>
    </row>
    <row r="7" spans="1:29" ht="140" customHeight="1" x14ac:dyDescent="0.3">
      <c r="A7" s="17"/>
      <c r="B7" s="140">
        <f t="shared" ref="B7:B70" si="0">ROW(B2)</f>
        <v>2</v>
      </c>
      <c r="C7" s="35">
        <v>245103</v>
      </c>
      <c r="D7" s="36" t="s">
        <v>1551</v>
      </c>
      <c r="E7" s="36" t="s">
        <v>1552</v>
      </c>
      <c r="F7" s="23" t="s">
        <v>18</v>
      </c>
      <c r="G7" s="23" t="s">
        <v>13</v>
      </c>
      <c r="H7" s="23" t="s">
        <v>3</v>
      </c>
      <c r="I7" s="23">
        <v>1</v>
      </c>
      <c r="J7" s="38">
        <v>1</v>
      </c>
      <c r="K7" s="39">
        <v>0</v>
      </c>
      <c r="L7" s="9"/>
      <c r="M7" s="9"/>
      <c r="N7" s="9"/>
      <c r="O7" s="9"/>
      <c r="P7" s="9"/>
      <c r="Q7" s="9"/>
      <c r="R7" s="9"/>
      <c r="S7" s="9"/>
      <c r="T7" s="9"/>
      <c r="U7" s="9"/>
      <c r="V7" s="9"/>
      <c r="W7" s="9"/>
      <c r="X7" s="9"/>
      <c r="Y7" s="9"/>
      <c r="Z7" s="9"/>
      <c r="AA7" s="9"/>
      <c r="AB7" s="9"/>
      <c r="AC7" s="9"/>
    </row>
    <row r="8" spans="1:29" ht="207" x14ac:dyDescent="0.3">
      <c r="A8" s="9"/>
      <c r="B8" s="140">
        <f t="shared" si="0"/>
        <v>3</v>
      </c>
      <c r="C8" s="35">
        <v>250170</v>
      </c>
      <c r="D8" s="36" t="s">
        <v>21</v>
      </c>
      <c r="E8" s="36" t="s">
        <v>22</v>
      </c>
      <c r="F8" s="23" t="s">
        <v>18</v>
      </c>
      <c r="G8" s="23" t="s">
        <v>13</v>
      </c>
      <c r="H8" s="23" t="s">
        <v>3</v>
      </c>
      <c r="I8" s="23">
        <v>1</v>
      </c>
      <c r="J8" s="38">
        <v>1</v>
      </c>
      <c r="K8" s="39">
        <v>0</v>
      </c>
      <c r="L8" s="9"/>
      <c r="M8" s="9"/>
      <c r="N8" s="9"/>
      <c r="O8" s="9"/>
      <c r="P8" s="9"/>
      <c r="Q8" s="9"/>
      <c r="R8" s="9"/>
      <c r="S8" s="9"/>
      <c r="T8" s="9"/>
      <c r="U8" s="9"/>
      <c r="V8" s="9"/>
      <c r="W8" s="9"/>
      <c r="X8" s="9"/>
      <c r="Y8" s="9"/>
      <c r="Z8" s="9"/>
      <c r="AA8" s="9"/>
      <c r="AB8" s="9"/>
      <c r="AC8" s="9"/>
    </row>
    <row r="9" spans="1:29" ht="126.5" x14ac:dyDescent="0.3">
      <c r="A9" s="9"/>
      <c r="B9" s="140">
        <f t="shared" si="0"/>
        <v>4</v>
      </c>
      <c r="C9" s="35">
        <v>250191</v>
      </c>
      <c r="D9" s="36" t="s">
        <v>23</v>
      </c>
      <c r="E9" s="36" t="s">
        <v>24</v>
      </c>
      <c r="F9" s="23" t="s">
        <v>18</v>
      </c>
      <c r="G9" s="23" t="s">
        <v>13</v>
      </c>
      <c r="H9" s="23" t="s">
        <v>3</v>
      </c>
      <c r="I9" s="23">
        <v>1</v>
      </c>
      <c r="J9" s="38">
        <v>1</v>
      </c>
      <c r="K9" s="39">
        <v>0</v>
      </c>
      <c r="L9" s="9"/>
      <c r="M9" s="9"/>
      <c r="N9" s="9"/>
      <c r="O9" s="9"/>
      <c r="P9" s="9"/>
      <c r="Q9" s="9"/>
      <c r="R9" s="9"/>
      <c r="S9" s="9"/>
      <c r="T9" s="9"/>
      <c r="U9" s="9"/>
      <c r="V9" s="9"/>
      <c r="W9" s="9"/>
      <c r="X9" s="9"/>
      <c r="Y9" s="9"/>
      <c r="Z9" s="9"/>
      <c r="AA9" s="9"/>
      <c r="AB9" s="9"/>
      <c r="AC9" s="9"/>
    </row>
    <row r="10" spans="1:29" ht="92" x14ac:dyDescent="0.3">
      <c r="A10" s="9"/>
      <c r="B10" s="140">
        <f t="shared" si="0"/>
        <v>5</v>
      </c>
      <c r="C10" s="35">
        <v>250192</v>
      </c>
      <c r="D10" s="36" t="s">
        <v>25</v>
      </c>
      <c r="E10" s="36" t="s">
        <v>26</v>
      </c>
      <c r="F10" s="23" t="s">
        <v>18</v>
      </c>
      <c r="G10" s="23" t="s">
        <v>13</v>
      </c>
      <c r="H10" s="23" t="s">
        <v>3</v>
      </c>
      <c r="I10" s="23">
        <v>1</v>
      </c>
      <c r="J10" s="38">
        <v>1</v>
      </c>
      <c r="K10" s="39">
        <v>0</v>
      </c>
      <c r="L10" s="9"/>
      <c r="M10" s="9"/>
      <c r="N10" s="9"/>
      <c r="O10" s="9"/>
      <c r="P10" s="9"/>
      <c r="Q10" s="9"/>
      <c r="R10" s="9"/>
      <c r="S10" s="9"/>
      <c r="T10" s="9"/>
      <c r="U10" s="9"/>
      <c r="V10" s="9"/>
      <c r="W10" s="9"/>
      <c r="X10" s="9"/>
      <c r="Y10" s="9"/>
      <c r="Z10" s="9"/>
      <c r="AA10" s="9"/>
      <c r="AB10" s="9"/>
      <c r="AC10" s="9"/>
    </row>
    <row r="11" spans="1:29" ht="103.5" x14ac:dyDescent="0.3">
      <c r="A11" s="9"/>
      <c r="B11" s="140">
        <f t="shared" si="0"/>
        <v>6</v>
      </c>
      <c r="C11" s="35">
        <v>256387</v>
      </c>
      <c r="D11" s="36" t="s">
        <v>27</v>
      </c>
      <c r="E11" s="36" t="s">
        <v>28</v>
      </c>
      <c r="F11" s="23" t="s">
        <v>18</v>
      </c>
      <c r="G11" s="23" t="s">
        <v>13</v>
      </c>
      <c r="H11" s="23" t="s">
        <v>3</v>
      </c>
      <c r="I11" s="23">
        <v>1</v>
      </c>
      <c r="J11" s="38">
        <v>1</v>
      </c>
      <c r="K11" s="39">
        <v>0</v>
      </c>
      <c r="L11" s="9"/>
      <c r="M11" s="9"/>
      <c r="N11" s="9"/>
      <c r="O11" s="9"/>
      <c r="P11" s="9"/>
      <c r="Q11" s="9"/>
      <c r="R11" s="9"/>
      <c r="S11" s="9"/>
      <c r="T11" s="9"/>
      <c r="U11" s="9"/>
      <c r="V11" s="9"/>
      <c r="W11" s="9"/>
      <c r="X11" s="9"/>
      <c r="Y11" s="9"/>
      <c r="Z11" s="9"/>
      <c r="AA11" s="9"/>
      <c r="AB11" s="9"/>
      <c r="AC11" s="9"/>
    </row>
    <row r="12" spans="1:29" ht="92" x14ac:dyDescent="0.3">
      <c r="A12" s="9"/>
      <c r="B12" s="140">
        <f t="shared" si="0"/>
        <v>7</v>
      </c>
      <c r="C12" s="35">
        <v>501470</v>
      </c>
      <c r="D12" s="36" t="s">
        <v>29</v>
      </c>
      <c r="E12" s="36" t="s">
        <v>30</v>
      </c>
      <c r="F12" s="23" t="s">
        <v>31</v>
      </c>
      <c r="G12" s="23" t="s">
        <v>32</v>
      </c>
      <c r="H12" s="23" t="s">
        <v>3</v>
      </c>
      <c r="I12" s="23">
        <v>1</v>
      </c>
      <c r="J12" s="38">
        <v>1</v>
      </c>
      <c r="K12" s="39">
        <v>0</v>
      </c>
      <c r="L12" s="9"/>
      <c r="M12" s="9"/>
      <c r="N12" s="9"/>
      <c r="O12" s="9"/>
      <c r="P12" s="9"/>
      <c r="Q12" s="9"/>
      <c r="R12" s="9"/>
      <c r="S12" s="9"/>
      <c r="T12" s="9"/>
      <c r="U12" s="9"/>
      <c r="V12" s="9"/>
      <c r="W12" s="9"/>
      <c r="X12" s="9"/>
      <c r="Y12" s="9"/>
      <c r="Z12" s="9"/>
      <c r="AA12" s="9"/>
      <c r="AB12" s="9"/>
      <c r="AC12" s="9"/>
    </row>
    <row r="13" spans="1:29" ht="23" x14ac:dyDescent="0.3">
      <c r="A13" s="9"/>
      <c r="B13" s="140">
        <f t="shared" si="0"/>
        <v>8</v>
      </c>
      <c r="C13" s="35">
        <v>571270</v>
      </c>
      <c r="D13" s="36" t="s">
        <v>80</v>
      </c>
      <c r="E13" s="36" t="s">
        <v>81</v>
      </c>
      <c r="F13" s="23" t="s">
        <v>18</v>
      </c>
      <c r="G13" s="23" t="s">
        <v>13</v>
      </c>
      <c r="H13" s="23" t="s">
        <v>3</v>
      </c>
      <c r="I13" s="23">
        <v>1</v>
      </c>
      <c r="J13" s="38">
        <v>1</v>
      </c>
      <c r="K13" s="39">
        <v>0</v>
      </c>
      <c r="L13" s="9"/>
      <c r="M13" s="9"/>
      <c r="N13" s="9"/>
      <c r="O13" s="9"/>
      <c r="P13" s="9"/>
      <c r="Q13" s="9"/>
      <c r="R13" s="9"/>
      <c r="S13" s="9"/>
      <c r="T13" s="9"/>
      <c r="U13" s="9"/>
      <c r="V13" s="9"/>
      <c r="W13" s="9"/>
      <c r="X13" s="9"/>
      <c r="Y13" s="9"/>
      <c r="Z13" s="9"/>
      <c r="AA13" s="9"/>
      <c r="AB13" s="9"/>
      <c r="AC13" s="9"/>
    </row>
    <row r="14" spans="1:29" ht="34.5" x14ac:dyDescent="0.3">
      <c r="A14" s="9"/>
      <c r="B14" s="140">
        <f t="shared" si="0"/>
        <v>9</v>
      </c>
      <c r="C14" s="35">
        <v>571271</v>
      </c>
      <c r="D14" s="36" t="s">
        <v>82</v>
      </c>
      <c r="E14" s="36" t="s">
        <v>83</v>
      </c>
      <c r="F14" s="23" t="s">
        <v>18</v>
      </c>
      <c r="G14" s="23" t="s">
        <v>13</v>
      </c>
      <c r="H14" s="23" t="s">
        <v>3</v>
      </c>
      <c r="I14" s="23">
        <v>1</v>
      </c>
      <c r="J14" s="38">
        <v>1</v>
      </c>
      <c r="K14" s="39">
        <v>0</v>
      </c>
      <c r="L14" s="9"/>
      <c r="M14" s="9"/>
      <c r="N14" s="9"/>
      <c r="O14" s="9"/>
      <c r="P14" s="9"/>
      <c r="Q14" s="9"/>
      <c r="R14" s="9"/>
      <c r="S14" s="9"/>
      <c r="T14" s="9"/>
      <c r="U14" s="9"/>
      <c r="V14" s="9"/>
      <c r="W14" s="9"/>
      <c r="X14" s="9"/>
      <c r="Y14" s="9"/>
      <c r="Z14" s="9"/>
      <c r="AA14" s="9"/>
      <c r="AB14" s="9"/>
      <c r="AC14" s="9"/>
    </row>
    <row r="15" spans="1:29" ht="23" x14ac:dyDescent="0.3">
      <c r="A15" s="9"/>
      <c r="B15" s="140">
        <f t="shared" si="0"/>
        <v>10</v>
      </c>
      <c r="C15" s="35">
        <v>571272</v>
      </c>
      <c r="D15" s="36" t="s">
        <v>84</v>
      </c>
      <c r="E15" s="36" t="s">
        <v>85</v>
      </c>
      <c r="F15" s="23" t="s">
        <v>18</v>
      </c>
      <c r="G15" s="23" t="s">
        <v>13</v>
      </c>
      <c r="H15" s="23" t="s">
        <v>3</v>
      </c>
      <c r="I15" s="23">
        <v>1</v>
      </c>
      <c r="J15" s="38">
        <v>1</v>
      </c>
      <c r="K15" s="39">
        <v>0</v>
      </c>
      <c r="L15" s="9"/>
      <c r="M15" s="9"/>
      <c r="N15" s="9"/>
      <c r="O15" s="9"/>
      <c r="P15" s="9"/>
      <c r="Q15" s="9"/>
      <c r="R15" s="9"/>
      <c r="S15" s="9"/>
      <c r="T15" s="9"/>
      <c r="U15" s="9"/>
      <c r="V15" s="9"/>
      <c r="W15" s="9"/>
      <c r="X15" s="9"/>
      <c r="Y15" s="9"/>
      <c r="Z15" s="9"/>
      <c r="AA15" s="9"/>
      <c r="AB15" s="9"/>
      <c r="AC15" s="9"/>
    </row>
    <row r="16" spans="1:29" ht="100" customHeight="1" x14ac:dyDescent="0.3">
      <c r="A16" s="9"/>
      <c r="B16" s="140">
        <f t="shared" si="0"/>
        <v>11</v>
      </c>
      <c r="C16" s="35">
        <v>571273</v>
      </c>
      <c r="D16" s="36" t="s">
        <v>86</v>
      </c>
      <c r="E16" s="36" t="s">
        <v>87</v>
      </c>
      <c r="F16" s="23" t="s">
        <v>18</v>
      </c>
      <c r="G16" s="23" t="s">
        <v>13</v>
      </c>
      <c r="H16" s="23" t="s">
        <v>3</v>
      </c>
      <c r="I16" s="23">
        <v>1</v>
      </c>
      <c r="J16" s="38">
        <v>1</v>
      </c>
      <c r="K16" s="39">
        <v>0</v>
      </c>
      <c r="L16" s="9"/>
      <c r="M16" s="9"/>
      <c r="N16" s="9"/>
      <c r="O16" s="9"/>
      <c r="P16" s="9"/>
      <c r="Q16" s="9"/>
      <c r="R16" s="9"/>
      <c r="S16" s="9"/>
      <c r="T16" s="9"/>
      <c r="U16" s="9"/>
      <c r="V16" s="9"/>
      <c r="W16" s="9"/>
      <c r="X16" s="9"/>
      <c r="Y16" s="9"/>
      <c r="Z16" s="9"/>
      <c r="AA16" s="9"/>
      <c r="AB16" s="9"/>
      <c r="AC16" s="9"/>
    </row>
    <row r="17" spans="1:29" ht="23" x14ac:dyDescent="0.3">
      <c r="A17" s="9"/>
      <c r="B17" s="140">
        <f t="shared" si="0"/>
        <v>12</v>
      </c>
      <c r="C17" s="35">
        <v>571274</v>
      </c>
      <c r="D17" s="36" t="s">
        <v>88</v>
      </c>
      <c r="E17" s="36" t="s">
        <v>89</v>
      </c>
      <c r="F17" s="23" t="s">
        <v>18</v>
      </c>
      <c r="G17" s="23" t="s">
        <v>13</v>
      </c>
      <c r="H17" s="23" t="s">
        <v>3</v>
      </c>
      <c r="I17" s="23">
        <v>1</v>
      </c>
      <c r="J17" s="38">
        <v>1</v>
      </c>
      <c r="K17" s="39">
        <v>0</v>
      </c>
      <c r="L17" s="9"/>
      <c r="M17" s="9"/>
      <c r="N17" s="9"/>
      <c r="O17" s="9"/>
      <c r="P17" s="9"/>
      <c r="Q17" s="9"/>
      <c r="R17" s="9"/>
      <c r="S17" s="9"/>
      <c r="T17" s="9"/>
      <c r="U17" s="9"/>
      <c r="V17" s="9"/>
      <c r="W17" s="9"/>
      <c r="X17" s="9"/>
      <c r="Y17" s="9"/>
      <c r="Z17" s="9"/>
      <c r="AA17" s="9"/>
      <c r="AB17" s="9"/>
      <c r="AC17" s="9"/>
    </row>
    <row r="18" spans="1:29" ht="23" x14ac:dyDescent="0.3">
      <c r="A18" s="9"/>
      <c r="B18" s="140">
        <f t="shared" si="0"/>
        <v>13</v>
      </c>
      <c r="C18" s="35">
        <v>571275</v>
      </c>
      <c r="D18" s="36" t="s">
        <v>90</v>
      </c>
      <c r="E18" s="36" t="s">
        <v>91</v>
      </c>
      <c r="F18" s="23" t="s">
        <v>18</v>
      </c>
      <c r="G18" s="23" t="s">
        <v>13</v>
      </c>
      <c r="H18" s="23" t="s">
        <v>3</v>
      </c>
      <c r="I18" s="23">
        <v>1</v>
      </c>
      <c r="J18" s="38">
        <v>1</v>
      </c>
      <c r="K18" s="39">
        <v>0</v>
      </c>
      <c r="L18" s="9"/>
      <c r="M18" s="9"/>
      <c r="N18" s="9"/>
      <c r="O18" s="9"/>
      <c r="P18" s="9"/>
      <c r="Q18" s="9"/>
      <c r="R18" s="9"/>
      <c r="S18" s="9"/>
      <c r="T18" s="9"/>
      <c r="U18" s="9"/>
      <c r="V18" s="9"/>
      <c r="W18" s="9"/>
      <c r="X18" s="9"/>
      <c r="Y18" s="9"/>
      <c r="Z18" s="9"/>
      <c r="AA18" s="9"/>
      <c r="AB18" s="9"/>
      <c r="AC18" s="9"/>
    </row>
    <row r="19" spans="1:29" ht="23" x14ac:dyDescent="0.3">
      <c r="A19" s="9"/>
      <c r="B19" s="140">
        <f t="shared" si="0"/>
        <v>14</v>
      </c>
      <c r="C19" s="35">
        <v>571276</v>
      </c>
      <c r="D19" s="36" t="s">
        <v>92</v>
      </c>
      <c r="E19" s="36" t="s">
        <v>93</v>
      </c>
      <c r="F19" s="23" t="s">
        <v>18</v>
      </c>
      <c r="G19" s="23" t="s">
        <v>13</v>
      </c>
      <c r="H19" s="23" t="s">
        <v>3</v>
      </c>
      <c r="I19" s="23">
        <v>1</v>
      </c>
      <c r="J19" s="38">
        <v>1</v>
      </c>
      <c r="K19" s="39">
        <v>0</v>
      </c>
      <c r="L19" s="9"/>
      <c r="M19" s="9"/>
      <c r="N19" s="9"/>
      <c r="O19" s="9"/>
      <c r="P19" s="9"/>
      <c r="Q19" s="9"/>
      <c r="R19" s="9"/>
      <c r="S19" s="9"/>
      <c r="T19" s="9"/>
      <c r="U19" s="9"/>
      <c r="V19" s="9"/>
      <c r="W19" s="9"/>
      <c r="X19" s="9"/>
      <c r="Y19" s="9"/>
      <c r="Z19" s="9"/>
      <c r="AA19" s="9"/>
      <c r="AB19" s="9"/>
      <c r="AC19" s="9"/>
    </row>
    <row r="20" spans="1:29" ht="23" x14ac:dyDescent="0.3">
      <c r="A20" s="9"/>
      <c r="B20" s="140">
        <f t="shared" si="0"/>
        <v>15</v>
      </c>
      <c r="C20" s="35">
        <v>571277</v>
      </c>
      <c r="D20" s="36" t="s">
        <v>94</v>
      </c>
      <c r="E20" s="36" t="s">
        <v>95</v>
      </c>
      <c r="F20" s="23" t="s">
        <v>18</v>
      </c>
      <c r="G20" s="23" t="s">
        <v>13</v>
      </c>
      <c r="H20" s="23" t="s">
        <v>3</v>
      </c>
      <c r="I20" s="23">
        <v>1</v>
      </c>
      <c r="J20" s="38">
        <v>1</v>
      </c>
      <c r="K20" s="39">
        <v>0</v>
      </c>
      <c r="L20" s="9"/>
      <c r="M20" s="9"/>
      <c r="N20" s="9"/>
      <c r="O20" s="9"/>
      <c r="P20" s="9"/>
      <c r="Q20" s="9"/>
      <c r="R20" s="9"/>
      <c r="S20" s="9"/>
      <c r="T20" s="9"/>
      <c r="U20" s="9"/>
      <c r="V20" s="9"/>
      <c r="W20" s="9"/>
      <c r="X20" s="9"/>
      <c r="Y20" s="9"/>
      <c r="Z20" s="9"/>
      <c r="AA20" s="9"/>
      <c r="AB20" s="9"/>
      <c r="AC20" s="9"/>
    </row>
    <row r="21" spans="1:29" ht="34.5" x14ac:dyDescent="0.3">
      <c r="A21" s="9"/>
      <c r="B21" s="140">
        <f t="shared" si="0"/>
        <v>16</v>
      </c>
      <c r="C21" s="35">
        <v>571279</v>
      </c>
      <c r="D21" s="36" t="s">
        <v>96</v>
      </c>
      <c r="E21" s="36" t="s">
        <v>97</v>
      </c>
      <c r="F21" s="23" t="s">
        <v>18</v>
      </c>
      <c r="G21" s="23" t="s">
        <v>13</v>
      </c>
      <c r="H21" s="23" t="s">
        <v>3</v>
      </c>
      <c r="I21" s="23">
        <v>1</v>
      </c>
      <c r="J21" s="38">
        <v>1</v>
      </c>
      <c r="K21" s="39">
        <v>0</v>
      </c>
      <c r="L21" s="9"/>
      <c r="M21" s="9"/>
      <c r="N21" s="9"/>
      <c r="O21" s="9"/>
      <c r="P21" s="9"/>
      <c r="Q21" s="9"/>
      <c r="R21" s="9"/>
      <c r="S21" s="9"/>
      <c r="T21" s="9"/>
      <c r="U21" s="9"/>
      <c r="V21" s="9"/>
      <c r="W21" s="9"/>
      <c r="X21" s="9"/>
      <c r="Y21" s="9"/>
      <c r="Z21" s="9"/>
      <c r="AA21" s="9"/>
      <c r="AB21" s="9"/>
      <c r="AC21" s="9"/>
    </row>
    <row r="22" spans="1:29" ht="34.5" x14ac:dyDescent="0.3">
      <c r="A22" s="9"/>
      <c r="B22" s="140">
        <f t="shared" si="0"/>
        <v>17</v>
      </c>
      <c r="C22" s="35">
        <v>571280</v>
      </c>
      <c r="D22" s="36" t="s">
        <v>98</v>
      </c>
      <c r="E22" s="36" t="s">
        <v>99</v>
      </c>
      <c r="F22" s="23" t="s">
        <v>18</v>
      </c>
      <c r="G22" s="23" t="s">
        <v>13</v>
      </c>
      <c r="H22" s="23" t="s">
        <v>3</v>
      </c>
      <c r="I22" s="23">
        <v>1</v>
      </c>
      <c r="J22" s="38">
        <v>1</v>
      </c>
      <c r="K22" s="39">
        <v>0</v>
      </c>
      <c r="L22" s="9"/>
      <c r="M22" s="9"/>
      <c r="N22" s="9"/>
      <c r="O22" s="9"/>
      <c r="P22" s="9"/>
      <c r="Q22" s="9"/>
      <c r="R22" s="9"/>
      <c r="S22" s="9"/>
      <c r="T22" s="9"/>
      <c r="U22" s="9"/>
      <c r="V22" s="9"/>
      <c r="W22" s="9"/>
      <c r="X22" s="9"/>
      <c r="Y22" s="9"/>
      <c r="Z22" s="9"/>
      <c r="AA22" s="9"/>
      <c r="AB22" s="9"/>
      <c r="AC22" s="9"/>
    </row>
    <row r="23" spans="1:29" ht="23" x14ac:dyDescent="0.3">
      <c r="A23" s="9"/>
      <c r="B23" s="140">
        <f t="shared" si="0"/>
        <v>18</v>
      </c>
      <c r="C23" s="35">
        <v>571281</v>
      </c>
      <c r="D23" s="36" t="s">
        <v>100</v>
      </c>
      <c r="E23" s="36" t="s">
        <v>101</v>
      </c>
      <c r="F23" s="23" t="s">
        <v>18</v>
      </c>
      <c r="G23" s="23" t="s">
        <v>13</v>
      </c>
      <c r="H23" s="23" t="s">
        <v>3</v>
      </c>
      <c r="I23" s="23">
        <v>1</v>
      </c>
      <c r="J23" s="38">
        <v>1</v>
      </c>
      <c r="K23" s="39">
        <v>0</v>
      </c>
      <c r="L23" s="9"/>
      <c r="M23" s="9"/>
      <c r="N23" s="9"/>
      <c r="O23" s="9"/>
      <c r="P23" s="9"/>
      <c r="Q23" s="9"/>
      <c r="R23" s="9"/>
      <c r="S23" s="9"/>
      <c r="T23" s="9"/>
      <c r="U23" s="9"/>
      <c r="V23" s="9"/>
      <c r="W23" s="9"/>
      <c r="X23" s="9"/>
      <c r="Y23" s="9"/>
      <c r="Z23" s="9"/>
      <c r="AA23" s="9"/>
      <c r="AB23" s="9"/>
      <c r="AC23" s="9"/>
    </row>
    <row r="24" spans="1:29" ht="23" x14ac:dyDescent="0.3">
      <c r="A24" s="9"/>
      <c r="B24" s="140">
        <f t="shared" si="0"/>
        <v>19</v>
      </c>
      <c r="C24" s="35">
        <v>571282</v>
      </c>
      <c r="D24" s="36" t="s">
        <v>102</v>
      </c>
      <c r="E24" s="36" t="s">
        <v>103</v>
      </c>
      <c r="F24" s="23" t="s">
        <v>18</v>
      </c>
      <c r="G24" s="23" t="s">
        <v>13</v>
      </c>
      <c r="H24" s="23" t="s">
        <v>3</v>
      </c>
      <c r="I24" s="23">
        <v>1</v>
      </c>
      <c r="J24" s="38">
        <v>1</v>
      </c>
      <c r="K24" s="39">
        <v>0</v>
      </c>
      <c r="L24" s="9"/>
      <c r="M24" s="9"/>
      <c r="N24" s="9"/>
      <c r="O24" s="9"/>
      <c r="P24" s="9"/>
      <c r="Q24" s="9"/>
      <c r="R24" s="9"/>
      <c r="S24" s="9"/>
      <c r="T24" s="9"/>
      <c r="U24" s="9"/>
      <c r="V24" s="9"/>
      <c r="W24" s="9"/>
      <c r="X24" s="9"/>
      <c r="Y24" s="9"/>
      <c r="Z24" s="9"/>
      <c r="AA24" s="9"/>
      <c r="AB24" s="9"/>
      <c r="AC24" s="9"/>
    </row>
    <row r="25" spans="1:29" ht="23" x14ac:dyDescent="0.3">
      <c r="A25" s="9"/>
      <c r="B25" s="140">
        <f t="shared" si="0"/>
        <v>20</v>
      </c>
      <c r="C25" s="35">
        <v>571283</v>
      </c>
      <c r="D25" s="36" t="s">
        <v>104</v>
      </c>
      <c r="E25" s="36" t="s">
        <v>105</v>
      </c>
      <c r="F25" s="23" t="s">
        <v>18</v>
      </c>
      <c r="G25" s="23" t="s">
        <v>13</v>
      </c>
      <c r="H25" s="23" t="s">
        <v>3</v>
      </c>
      <c r="I25" s="23">
        <v>1</v>
      </c>
      <c r="J25" s="38">
        <v>1</v>
      </c>
      <c r="K25" s="39">
        <v>0</v>
      </c>
      <c r="L25" s="9"/>
      <c r="M25" s="9"/>
      <c r="N25" s="9"/>
      <c r="O25" s="9"/>
      <c r="P25" s="9"/>
      <c r="Q25" s="9"/>
      <c r="R25" s="9"/>
      <c r="S25" s="9"/>
      <c r="T25" s="9"/>
      <c r="U25" s="9"/>
      <c r="V25" s="9"/>
      <c r="W25" s="9"/>
      <c r="X25" s="9"/>
      <c r="Y25" s="9"/>
      <c r="Z25" s="9"/>
      <c r="AA25" s="9"/>
      <c r="AB25" s="9"/>
      <c r="AC25" s="9"/>
    </row>
    <row r="26" spans="1:29" ht="34.5" x14ac:dyDescent="0.3">
      <c r="A26" s="9"/>
      <c r="B26" s="140">
        <f t="shared" si="0"/>
        <v>21</v>
      </c>
      <c r="C26" s="35">
        <v>571285</v>
      </c>
      <c r="D26" s="36" t="s">
        <v>108</v>
      </c>
      <c r="E26" s="36" t="s">
        <v>109</v>
      </c>
      <c r="F26" s="23" t="s">
        <v>18</v>
      </c>
      <c r="G26" s="23" t="s">
        <v>13</v>
      </c>
      <c r="H26" s="23" t="s">
        <v>3</v>
      </c>
      <c r="I26" s="23">
        <v>1</v>
      </c>
      <c r="J26" s="38">
        <v>1</v>
      </c>
      <c r="K26" s="39">
        <v>0</v>
      </c>
      <c r="L26" s="9"/>
      <c r="M26" s="9"/>
      <c r="N26" s="9"/>
      <c r="O26" s="9"/>
      <c r="P26" s="9"/>
      <c r="Q26" s="9"/>
      <c r="R26" s="9"/>
      <c r="S26" s="9"/>
      <c r="T26" s="9"/>
      <c r="U26" s="9"/>
      <c r="V26" s="9"/>
      <c r="W26" s="9"/>
      <c r="X26" s="9"/>
      <c r="Y26" s="9"/>
      <c r="Z26" s="9"/>
      <c r="AA26" s="9"/>
      <c r="AB26" s="9"/>
      <c r="AC26" s="9"/>
    </row>
    <row r="27" spans="1:29" ht="46" x14ac:dyDescent="0.3">
      <c r="A27" s="9"/>
      <c r="B27" s="140">
        <f t="shared" si="0"/>
        <v>22</v>
      </c>
      <c r="C27" s="35">
        <v>571286</v>
      </c>
      <c r="D27" s="36" t="s">
        <v>110</v>
      </c>
      <c r="E27" s="36" t="s">
        <v>111</v>
      </c>
      <c r="F27" s="23" t="s">
        <v>18</v>
      </c>
      <c r="G27" s="23" t="s">
        <v>13</v>
      </c>
      <c r="H27" s="23" t="s">
        <v>3</v>
      </c>
      <c r="I27" s="23">
        <v>1</v>
      </c>
      <c r="J27" s="38">
        <v>1</v>
      </c>
      <c r="K27" s="39">
        <v>0</v>
      </c>
      <c r="L27" s="9"/>
      <c r="M27" s="9"/>
      <c r="N27" s="9"/>
      <c r="O27" s="9"/>
      <c r="P27" s="9"/>
      <c r="Q27" s="9"/>
      <c r="R27" s="9"/>
      <c r="S27" s="9"/>
      <c r="T27" s="9"/>
      <c r="U27" s="9"/>
      <c r="V27" s="9"/>
      <c r="W27" s="9"/>
      <c r="X27" s="9"/>
      <c r="Y27" s="9"/>
      <c r="Z27" s="9"/>
      <c r="AA27" s="9"/>
      <c r="AB27" s="9"/>
      <c r="AC27" s="9"/>
    </row>
    <row r="28" spans="1:29" ht="34.5" x14ac:dyDescent="0.3">
      <c r="A28" s="9"/>
      <c r="B28" s="140">
        <f t="shared" si="0"/>
        <v>23</v>
      </c>
      <c r="C28" s="35">
        <v>571287</v>
      </c>
      <c r="D28" s="36" t="s">
        <v>112</v>
      </c>
      <c r="E28" s="36" t="s">
        <v>113</v>
      </c>
      <c r="F28" s="23" t="s">
        <v>18</v>
      </c>
      <c r="G28" s="23" t="s">
        <v>13</v>
      </c>
      <c r="H28" s="23" t="s">
        <v>3</v>
      </c>
      <c r="I28" s="23">
        <v>1</v>
      </c>
      <c r="J28" s="38">
        <v>1</v>
      </c>
      <c r="K28" s="39">
        <v>0</v>
      </c>
      <c r="L28" s="9"/>
      <c r="M28" s="9"/>
      <c r="N28" s="9"/>
      <c r="O28" s="9"/>
      <c r="P28" s="9"/>
      <c r="Q28" s="9"/>
      <c r="R28" s="9"/>
      <c r="S28" s="9"/>
      <c r="T28" s="9"/>
      <c r="U28" s="9"/>
      <c r="V28" s="9"/>
      <c r="W28" s="9"/>
      <c r="X28" s="9"/>
      <c r="Y28" s="9"/>
      <c r="Z28" s="9"/>
      <c r="AA28" s="9"/>
      <c r="AB28" s="9"/>
      <c r="AC28" s="9"/>
    </row>
    <row r="29" spans="1:29" ht="100" customHeight="1" x14ac:dyDescent="0.3">
      <c r="A29" s="9"/>
      <c r="B29" s="140">
        <f t="shared" si="0"/>
        <v>24</v>
      </c>
      <c r="C29" s="35">
        <v>571319</v>
      </c>
      <c r="D29" s="36" t="s">
        <v>122</v>
      </c>
      <c r="E29" s="36" t="s">
        <v>123</v>
      </c>
      <c r="F29" s="23" t="s">
        <v>18</v>
      </c>
      <c r="G29" s="23" t="s">
        <v>13</v>
      </c>
      <c r="H29" s="23" t="s">
        <v>3</v>
      </c>
      <c r="I29" s="23">
        <v>1</v>
      </c>
      <c r="J29" s="38">
        <v>1</v>
      </c>
      <c r="K29" s="39">
        <v>0</v>
      </c>
      <c r="L29" s="9"/>
      <c r="M29" s="9"/>
      <c r="N29" s="9"/>
      <c r="O29" s="9"/>
      <c r="P29" s="9"/>
      <c r="Q29" s="9"/>
      <c r="R29" s="9"/>
      <c r="S29" s="9"/>
      <c r="T29" s="9"/>
      <c r="U29" s="9"/>
      <c r="V29" s="9"/>
      <c r="W29" s="9"/>
      <c r="X29" s="9"/>
      <c r="Y29" s="9"/>
      <c r="Z29" s="9"/>
      <c r="AA29" s="9"/>
      <c r="AB29" s="9"/>
      <c r="AC29" s="9"/>
    </row>
    <row r="30" spans="1:29" ht="103.5" x14ac:dyDescent="0.3">
      <c r="A30" s="9"/>
      <c r="B30" s="140">
        <f t="shared" si="0"/>
        <v>25</v>
      </c>
      <c r="C30" s="35">
        <v>574393</v>
      </c>
      <c r="D30" s="36" t="s">
        <v>133</v>
      </c>
      <c r="E30" s="36" t="s">
        <v>134</v>
      </c>
      <c r="F30" s="23" t="s">
        <v>18</v>
      </c>
      <c r="G30" s="23" t="s">
        <v>13</v>
      </c>
      <c r="H30" s="23" t="s">
        <v>3</v>
      </c>
      <c r="I30" s="23">
        <v>1</v>
      </c>
      <c r="J30" s="38">
        <v>1</v>
      </c>
      <c r="K30" s="39">
        <v>0</v>
      </c>
      <c r="L30" s="9"/>
      <c r="M30" s="9"/>
      <c r="N30" s="9"/>
      <c r="O30" s="9"/>
      <c r="P30" s="9"/>
      <c r="Q30" s="9"/>
      <c r="R30" s="9"/>
      <c r="S30" s="9"/>
      <c r="T30" s="9"/>
      <c r="U30" s="9"/>
      <c r="V30" s="9"/>
      <c r="W30" s="9"/>
      <c r="X30" s="9"/>
      <c r="Y30" s="9"/>
      <c r="Z30" s="9"/>
      <c r="AA30" s="9"/>
      <c r="AB30" s="9"/>
      <c r="AC30" s="9"/>
    </row>
    <row r="31" spans="1:29" ht="34.5" x14ac:dyDescent="0.3">
      <c r="A31" s="9"/>
      <c r="B31" s="140">
        <f t="shared" si="0"/>
        <v>26</v>
      </c>
      <c r="C31" s="35">
        <v>575253</v>
      </c>
      <c r="D31" s="36" t="s">
        <v>1546</v>
      </c>
      <c r="E31" s="36" t="s">
        <v>1545</v>
      </c>
      <c r="F31" s="23" t="s">
        <v>314</v>
      </c>
      <c r="G31" s="23" t="s">
        <v>13</v>
      </c>
      <c r="H31" s="23" t="s">
        <v>3</v>
      </c>
      <c r="I31" s="23">
        <v>1</v>
      </c>
      <c r="J31" s="38">
        <v>1</v>
      </c>
      <c r="K31" s="39">
        <v>0</v>
      </c>
      <c r="L31" s="9"/>
      <c r="M31" s="9"/>
      <c r="N31" s="9"/>
      <c r="O31" s="9"/>
      <c r="P31" s="9"/>
      <c r="Q31" s="9"/>
      <c r="R31" s="9"/>
      <c r="S31" s="9"/>
      <c r="T31" s="9"/>
      <c r="U31" s="9"/>
      <c r="V31" s="9"/>
      <c r="W31" s="9"/>
      <c r="X31" s="9"/>
      <c r="Y31" s="9"/>
      <c r="Z31" s="9"/>
      <c r="AA31" s="9"/>
      <c r="AB31" s="9"/>
      <c r="AC31" s="9"/>
    </row>
    <row r="32" spans="1:29" ht="46" x14ac:dyDescent="0.3">
      <c r="A32" s="9"/>
      <c r="B32" s="140">
        <f t="shared" si="0"/>
        <v>27</v>
      </c>
      <c r="C32" s="35">
        <v>575294</v>
      </c>
      <c r="D32" s="36" t="s">
        <v>151</v>
      </c>
      <c r="E32" s="36" t="s">
        <v>152</v>
      </c>
      <c r="F32" s="23" t="s">
        <v>314</v>
      </c>
      <c r="G32" s="23" t="s">
        <v>13</v>
      </c>
      <c r="H32" s="23" t="s">
        <v>3</v>
      </c>
      <c r="I32" s="23">
        <v>1</v>
      </c>
      <c r="J32" s="38">
        <v>1</v>
      </c>
      <c r="K32" s="39">
        <v>0</v>
      </c>
      <c r="L32" s="9"/>
      <c r="M32" s="9"/>
      <c r="N32" s="9"/>
      <c r="O32" s="9"/>
      <c r="P32" s="9"/>
      <c r="Q32" s="9"/>
      <c r="R32" s="9"/>
      <c r="S32" s="9"/>
      <c r="T32" s="9"/>
      <c r="U32" s="9"/>
      <c r="V32" s="9"/>
      <c r="W32" s="9"/>
      <c r="X32" s="9"/>
      <c r="Y32" s="9"/>
      <c r="Z32" s="9"/>
      <c r="AA32" s="9"/>
      <c r="AB32" s="9"/>
      <c r="AC32" s="9"/>
    </row>
    <row r="33" spans="1:29" ht="103.5" x14ac:dyDescent="0.3">
      <c r="A33" s="9"/>
      <c r="B33" s="140">
        <f t="shared" si="0"/>
        <v>28</v>
      </c>
      <c r="C33" s="35">
        <v>576684</v>
      </c>
      <c r="D33" s="36" t="s">
        <v>153</v>
      </c>
      <c r="E33" s="36" t="s">
        <v>154</v>
      </c>
      <c r="F33" s="23" t="s">
        <v>18</v>
      </c>
      <c r="G33" s="23" t="s">
        <v>13</v>
      </c>
      <c r="H33" s="23" t="s">
        <v>3</v>
      </c>
      <c r="I33" s="23">
        <v>1</v>
      </c>
      <c r="J33" s="38">
        <v>1</v>
      </c>
      <c r="K33" s="39">
        <v>0</v>
      </c>
      <c r="L33" s="9"/>
      <c r="M33" s="9"/>
      <c r="N33" s="9"/>
      <c r="O33" s="9"/>
      <c r="P33" s="9"/>
      <c r="Q33" s="9"/>
      <c r="R33" s="9"/>
      <c r="S33" s="9"/>
      <c r="T33" s="9"/>
      <c r="U33" s="9"/>
      <c r="V33" s="9"/>
      <c r="W33" s="9"/>
      <c r="X33" s="9"/>
      <c r="Y33" s="9"/>
      <c r="Z33" s="9"/>
      <c r="AA33" s="9"/>
      <c r="AB33" s="9"/>
      <c r="AC33" s="9"/>
    </row>
    <row r="34" spans="1:29" ht="103.5" x14ac:dyDescent="0.3">
      <c r="A34" s="9"/>
      <c r="B34" s="140">
        <f t="shared" si="0"/>
        <v>29</v>
      </c>
      <c r="C34" s="46" t="s">
        <v>1554</v>
      </c>
      <c r="D34" s="36" t="s">
        <v>156</v>
      </c>
      <c r="E34" s="36" t="s">
        <v>157</v>
      </c>
      <c r="F34" s="23" t="s">
        <v>18</v>
      </c>
      <c r="G34" s="23" t="s">
        <v>13</v>
      </c>
      <c r="H34" s="23" t="s">
        <v>3</v>
      </c>
      <c r="I34" s="23">
        <v>1</v>
      </c>
      <c r="J34" s="38">
        <v>1</v>
      </c>
      <c r="K34" s="39">
        <v>0</v>
      </c>
      <c r="L34" s="9"/>
      <c r="M34" s="9"/>
      <c r="N34" s="9"/>
      <c r="O34" s="9"/>
      <c r="P34" s="9"/>
      <c r="Q34" s="9"/>
      <c r="R34" s="9"/>
      <c r="S34" s="9"/>
      <c r="T34" s="9"/>
      <c r="U34" s="9"/>
      <c r="V34" s="9"/>
      <c r="W34" s="9"/>
      <c r="X34" s="9"/>
      <c r="Y34" s="9"/>
      <c r="Z34" s="9"/>
      <c r="AA34" s="9"/>
      <c r="AB34" s="9"/>
      <c r="AC34" s="9"/>
    </row>
    <row r="35" spans="1:29" ht="46" x14ac:dyDescent="0.3">
      <c r="A35" s="9"/>
      <c r="B35" s="140">
        <f t="shared" si="0"/>
        <v>30</v>
      </c>
      <c r="C35" s="35">
        <v>576689</v>
      </c>
      <c r="D35" s="36" t="s">
        <v>158</v>
      </c>
      <c r="E35" s="36" t="s">
        <v>159</v>
      </c>
      <c r="F35" s="23" t="s">
        <v>311</v>
      </c>
      <c r="G35" s="23" t="s">
        <v>13</v>
      </c>
      <c r="H35" s="23" t="s">
        <v>3</v>
      </c>
      <c r="I35" s="23">
        <v>1</v>
      </c>
      <c r="J35" s="38">
        <v>1</v>
      </c>
      <c r="K35" s="39">
        <v>0</v>
      </c>
      <c r="L35" s="9"/>
      <c r="M35" s="9"/>
      <c r="N35" s="9"/>
      <c r="O35" s="9"/>
      <c r="P35" s="9"/>
      <c r="Q35" s="9"/>
      <c r="R35" s="9"/>
      <c r="S35" s="9"/>
      <c r="T35" s="9"/>
      <c r="U35" s="9"/>
      <c r="V35" s="9"/>
      <c r="W35" s="9"/>
      <c r="X35" s="9"/>
      <c r="Y35" s="9"/>
      <c r="Z35" s="9"/>
      <c r="AA35" s="9"/>
      <c r="AB35" s="9"/>
      <c r="AC35" s="9"/>
    </row>
    <row r="36" spans="1:29" ht="57.5" x14ac:dyDescent="0.3">
      <c r="A36" s="9"/>
      <c r="B36" s="140">
        <f t="shared" si="0"/>
        <v>31</v>
      </c>
      <c r="C36" s="35">
        <v>576701</v>
      </c>
      <c r="D36" s="36" t="s">
        <v>160</v>
      </c>
      <c r="E36" s="36" t="s">
        <v>161</v>
      </c>
      <c r="F36" s="23" t="s">
        <v>311</v>
      </c>
      <c r="G36" s="23" t="s">
        <v>13</v>
      </c>
      <c r="H36" s="23" t="s">
        <v>3</v>
      </c>
      <c r="I36" s="23">
        <v>1</v>
      </c>
      <c r="J36" s="38">
        <v>1</v>
      </c>
      <c r="K36" s="39">
        <v>0</v>
      </c>
      <c r="L36" s="9"/>
      <c r="M36" s="9"/>
      <c r="N36" s="9"/>
      <c r="O36" s="9"/>
      <c r="P36" s="9"/>
      <c r="Q36" s="9"/>
      <c r="R36" s="9"/>
      <c r="S36" s="9"/>
      <c r="T36" s="9"/>
      <c r="U36" s="9"/>
      <c r="V36" s="9"/>
      <c r="W36" s="9"/>
      <c r="X36" s="9"/>
      <c r="Y36" s="9"/>
      <c r="Z36" s="9"/>
      <c r="AA36" s="9"/>
      <c r="AB36" s="9"/>
      <c r="AC36" s="9"/>
    </row>
    <row r="37" spans="1:29" ht="46" x14ac:dyDescent="0.3">
      <c r="A37" s="9"/>
      <c r="B37" s="140">
        <f t="shared" si="0"/>
        <v>32</v>
      </c>
      <c r="C37" s="35">
        <v>576728</v>
      </c>
      <c r="D37" s="36" t="s">
        <v>162</v>
      </c>
      <c r="E37" s="36" t="s">
        <v>163</v>
      </c>
      <c r="F37" s="23" t="s">
        <v>311</v>
      </c>
      <c r="G37" s="23" t="s">
        <v>13</v>
      </c>
      <c r="H37" s="23" t="s">
        <v>3</v>
      </c>
      <c r="I37" s="23">
        <v>1</v>
      </c>
      <c r="J37" s="38">
        <v>1</v>
      </c>
      <c r="K37" s="39">
        <v>0</v>
      </c>
      <c r="L37" s="9"/>
      <c r="M37" s="9"/>
      <c r="N37" s="9"/>
      <c r="O37" s="9"/>
      <c r="P37" s="9"/>
      <c r="Q37" s="9"/>
      <c r="R37" s="9"/>
      <c r="S37" s="9"/>
      <c r="T37" s="9"/>
      <c r="U37" s="9"/>
      <c r="V37" s="9"/>
      <c r="W37" s="9"/>
      <c r="X37" s="9"/>
      <c r="Y37" s="9"/>
      <c r="Z37" s="9"/>
      <c r="AA37" s="9"/>
      <c r="AB37" s="9"/>
      <c r="AC37" s="9"/>
    </row>
    <row r="38" spans="1:29" ht="23" x14ac:dyDescent="0.3">
      <c r="A38" s="9"/>
      <c r="B38" s="140">
        <f t="shared" si="0"/>
        <v>33</v>
      </c>
      <c r="C38" s="35">
        <v>576739</v>
      </c>
      <c r="D38" s="36" t="s">
        <v>164</v>
      </c>
      <c r="E38" s="36" t="s">
        <v>165</v>
      </c>
      <c r="F38" s="23" t="s">
        <v>311</v>
      </c>
      <c r="G38" s="23" t="s">
        <v>13</v>
      </c>
      <c r="H38" s="23" t="s">
        <v>3</v>
      </c>
      <c r="I38" s="23">
        <v>1</v>
      </c>
      <c r="J38" s="38">
        <v>1</v>
      </c>
      <c r="K38" s="39">
        <v>0</v>
      </c>
      <c r="L38" s="9"/>
      <c r="M38" s="9"/>
      <c r="N38" s="9"/>
      <c r="O38" s="9"/>
      <c r="P38" s="9"/>
      <c r="Q38" s="9"/>
      <c r="R38" s="9"/>
      <c r="S38" s="9"/>
      <c r="T38" s="9"/>
      <c r="U38" s="9"/>
      <c r="V38" s="9"/>
      <c r="W38" s="9"/>
      <c r="X38" s="9"/>
      <c r="Y38" s="9"/>
      <c r="Z38" s="9"/>
      <c r="AA38" s="9"/>
      <c r="AB38" s="9"/>
      <c r="AC38" s="9"/>
    </row>
    <row r="39" spans="1:29" ht="46" x14ac:dyDescent="0.3">
      <c r="A39" s="9"/>
      <c r="B39" s="140">
        <f t="shared" si="0"/>
        <v>34</v>
      </c>
      <c r="C39" s="35">
        <v>576740</v>
      </c>
      <c r="D39" s="36" t="s">
        <v>166</v>
      </c>
      <c r="E39" s="36" t="s">
        <v>167</v>
      </c>
      <c r="F39" s="23" t="s">
        <v>311</v>
      </c>
      <c r="G39" s="23" t="s">
        <v>13</v>
      </c>
      <c r="H39" s="23" t="s">
        <v>3</v>
      </c>
      <c r="I39" s="23">
        <v>1</v>
      </c>
      <c r="J39" s="38">
        <v>1</v>
      </c>
      <c r="K39" s="39">
        <v>0</v>
      </c>
      <c r="L39" s="9"/>
      <c r="M39" s="9"/>
      <c r="N39" s="9"/>
      <c r="O39" s="9"/>
      <c r="P39" s="9"/>
      <c r="Q39" s="9"/>
      <c r="R39" s="9"/>
      <c r="S39" s="9"/>
      <c r="T39" s="9"/>
      <c r="U39" s="9"/>
      <c r="V39" s="9"/>
      <c r="W39" s="9"/>
      <c r="X39" s="9"/>
      <c r="Y39" s="9"/>
      <c r="Z39" s="9"/>
      <c r="AA39" s="9"/>
      <c r="AB39" s="9"/>
      <c r="AC39" s="9"/>
    </row>
    <row r="40" spans="1:29" ht="46" x14ac:dyDescent="0.3">
      <c r="A40" s="9"/>
      <c r="B40" s="140">
        <f t="shared" si="0"/>
        <v>35</v>
      </c>
      <c r="C40" s="35">
        <v>576741</v>
      </c>
      <c r="D40" s="36" t="s">
        <v>168</v>
      </c>
      <c r="E40" s="36" t="s">
        <v>169</v>
      </c>
      <c r="F40" s="23" t="s">
        <v>311</v>
      </c>
      <c r="G40" s="23" t="s">
        <v>13</v>
      </c>
      <c r="H40" s="23" t="s">
        <v>3</v>
      </c>
      <c r="I40" s="23">
        <v>1</v>
      </c>
      <c r="J40" s="38">
        <v>1</v>
      </c>
      <c r="K40" s="39">
        <v>0</v>
      </c>
      <c r="L40" s="9"/>
      <c r="M40" s="9"/>
      <c r="N40" s="9"/>
      <c r="O40" s="9"/>
      <c r="P40" s="9"/>
      <c r="Q40" s="9"/>
      <c r="R40" s="9"/>
      <c r="S40" s="9"/>
      <c r="T40" s="9"/>
      <c r="U40" s="9"/>
      <c r="V40" s="9"/>
      <c r="W40" s="9"/>
      <c r="X40" s="9"/>
      <c r="Y40" s="9"/>
      <c r="Z40" s="9"/>
      <c r="AA40" s="9"/>
      <c r="AB40" s="9"/>
      <c r="AC40" s="9"/>
    </row>
    <row r="41" spans="1:29" ht="34.5" x14ac:dyDescent="0.3">
      <c r="A41" s="9"/>
      <c r="B41" s="140">
        <f t="shared" si="0"/>
        <v>36</v>
      </c>
      <c r="C41" s="35">
        <v>576742</v>
      </c>
      <c r="D41" s="36" t="s">
        <v>170</v>
      </c>
      <c r="E41" s="36" t="s">
        <v>171</v>
      </c>
      <c r="F41" s="23" t="s">
        <v>311</v>
      </c>
      <c r="G41" s="23" t="s">
        <v>13</v>
      </c>
      <c r="H41" s="23" t="s">
        <v>3</v>
      </c>
      <c r="I41" s="23">
        <v>1</v>
      </c>
      <c r="J41" s="38">
        <v>1</v>
      </c>
      <c r="K41" s="39">
        <v>0</v>
      </c>
      <c r="L41" s="9"/>
      <c r="M41" s="9"/>
      <c r="N41" s="9"/>
      <c r="O41" s="9"/>
      <c r="P41" s="9"/>
      <c r="Q41" s="9"/>
      <c r="R41" s="9"/>
      <c r="S41" s="9"/>
      <c r="T41" s="9"/>
      <c r="U41" s="9"/>
      <c r="V41" s="9"/>
      <c r="W41" s="9"/>
      <c r="X41" s="9"/>
      <c r="Y41" s="9"/>
      <c r="Z41" s="9"/>
      <c r="AA41" s="9"/>
      <c r="AB41" s="9"/>
      <c r="AC41" s="9"/>
    </row>
    <row r="42" spans="1:29" ht="34.5" x14ac:dyDescent="0.3">
      <c r="A42" s="9"/>
      <c r="B42" s="140">
        <f t="shared" si="0"/>
        <v>37</v>
      </c>
      <c r="C42" s="35">
        <v>576744</v>
      </c>
      <c r="D42" s="36" t="s">
        <v>174</v>
      </c>
      <c r="E42" s="36" t="s">
        <v>175</v>
      </c>
      <c r="F42" s="23" t="s">
        <v>311</v>
      </c>
      <c r="G42" s="23" t="s">
        <v>13</v>
      </c>
      <c r="H42" s="23" t="s">
        <v>3</v>
      </c>
      <c r="I42" s="23">
        <v>1</v>
      </c>
      <c r="J42" s="38">
        <v>1</v>
      </c>
      <c r="K42" s="39">
        <v>0</v>
      </c>
      <c r="L42" s="9"/>
      <c r="M42" s="9"/>
      <c r="N42" s="9"/>
      <c r="O42" s="9"/>
      <c r="P42" s="9"/>
      <c r="Q42" s="9"/>
      <c r="R42" s="9"/>
      <c r="S42" s="9"/>
      <c r="T42" s="9"/>
      <c r="U42" s="9"/>
      <c r="V42" s="9"/>
      <c r="W42" s="9"/>
      <c r="X42" s="9"/>
      <c r="Y42" s="9"/>
      <c r="Z42" s="9"/>
      <c r="AA42" s="9"/>
      <c r="AB42" s="9"/>
      <c r="AC42" s="9"/>
    </row>
    <row r="43" spans="1:29" ht="92" x14ac:dyDescent="0.3">
      <c r="A43" s="9"/>
      <c r="B43" s="140">
        <f t="shared" si="0"/>
        <v>38</v>
      </c>
      <c r="C43" s="35">
        <v>576745</v>
      </c>
      <c r="D43" s="36" t="s">
        <v>176</v>
      </c>
      <c r="E43" s="36" t="s">
        <v>177</v>
      </c>
      <c r="F43" s="23" t="s">
        <v>311</v>
      </c>
      <c r="G43" s="23" t="s">
        <v>13</v>
      </c>
      <c r="H43" s="23" t="s">
        <v>3</v>
      </c>
      <c r="I43" s="23">
        <v>1</v>
      </c>
      <c r="J43" s="38">
        <v>1</v>
      </c>
      <c r="K43" s="39">
        <v>0</v>
      </c>
      <c r="L43" s="9"/>
      <c r="M43" s="9"/>
      <c r="N43" s="9"/>
      <c r="O43" s="9"/>
      <c r="P43" s="9"/>
      <c r="Q43" s="9"/>
      <c r="R43" s="9"/>
      <c r="S43" s="9"/>
      <c r="T43" s="9"/>
      <c r="U43" s="9"/>
      <c r="V43" s="9"/>
      <c r="W43" s="9"/>
      <c r="X43" s="9"/>
      <c r="Y43" s="9"/>
      <c r="Z43" s="9"/>
      <c r="AA43" s="9"/>
      <c r="AB43" s="9"/>
      <c r="AC43" s="9"/>
    </row>
    <row r="44" spans="1:29" ht="23" x14ac:dyDescent="0.3">
      <c r="A44" s="9"/>
      <c r="B44" s="140">
        <f t="shared" si="0"/>
        <v>39</v>
      </c>
      <c r="C44" s="35">
        <v>576747</v>
      </c>
      <c r="D44" s="36" t="s">
        <v>180</v>
      </c>
      <c r="E44" s="36" t="s">
        <v>181</v>
      </c>
      <c r="F44" s="23" t="s">
        <v>311</v>
      </c>
      <c r="G44" s="23" t="s">
        <v>13</v>
      </c>
      <c r="H44" s="23" t="s">
        <v>3</v>
      </c>
      <c r="I44" s="23">
        <v>1</v>
      </c>
      <c r="J44" s="38">
        <v>1</v>
      </c>
      <c r="K44" s="39">
        <v>0</v>
      </c>
      <c r="L44" s="9"/>
      <c r="M44" s="9"/>
      <c r="N44" s="9"/>
      <c r="O44" s="9"/>
      <c r="P44" s="9"/>
      <c r="Q44" s="9"/>
      <c r="R44" s="9"/>
      <c r="S44" s="9"/>
      <c r="T44" s="9"/>
      <c r="U44" s="9"/>
      <c r="V44" s="9"/>
      <c r="W44" s="9"/>
      <c r="X44" s="9"/>
      <c r="Y44" s="9"/>
      <c r="Z44" s="9"/>
      <c r="AA44" s="9"/>
      <c r="AB44" s="9"/>
      <c r="AC44" s="9"/>
    </row>
    <row r="45" spans="1:29" ht="46" x14ac:dyDescent="0.3">
      <c r="A45" s="9"/>
      <c r="B45" s="140">
        <f t="shared" si="0"/>
        <v>40</v>
      </c>
      <c r="C45" s="35">
        <v>576749</v>
      </c>
      <c r="D45" s="36" t="s">
        <v>182</v>
      </c>
      <c r="E45" s="36" t="s">
        <v>183</v>
      </c>
      <c r="F45" s="23" t="s">
        <v>311</v>
      </c>
      <c r="G45" s="23" t="s">
        <v>13</v>
      </c>
      <c r="H45" s="23" t="s">
        <v>3</v>
      </c>
      <c r="I45" s="23">
        <v>1</v>
      </c>
      <c r="J45" s="38">
        <v>1</v>
      </c>
      <c r="K45" s="39">
        <v>0</v>
      </c>
      <c r="L45" s="9"/>
      <c r="M45" s="9"/>
      <c r="N45" s="9"/>
      <c r="O45" s="9"/>
      <c r="P45" s="9"/>
      <c r="Q45" s="9"/>
      <c r="R45" s="9"/>
      <c r="S45" s="9"/>
      <c r="T45" s="9"/>
      <c r="U45" s="9"/>
      <c r="V45" s="9"/>
      <c r="W45" s="9"/>
      <c r="X45" s="9"/>
      <c r="Y45" s="9"/>
      <c r="Z45" s="9"/>
      <c r="AA45" s="9"/>
      <c r="AB45" s="9"/>
      <c r="AC45" s="9"/>
    </row>
    <row r="46" spans="1:29" ht="46" x14ac:dyDescent="0.3">
      <c r="A46" s="9"/>
      <c r="B46" s="140">
        <f t="shared" si="0"/>
        <v>41</v>
      </c>
      <c r="C46" s="35">
        <v>576750</v>
      </c>
      <c r="D46" s="36" t="s">
        <v>184</v>
      </c>
      <c r="E46" s="36" t="s">
        <v>185</v>
      </c>
      <c r="F46" s="23" t="s">
        <v>311</v>
      </c>
      <c r="G46" s="23" t="s">
        <v>13</v>
      </c>
      <c r="H46" s="23" t="s">
        <v>3</v>
      </c>
      <c r="I46" s="23">
        <v>1</v>
      </c>
      <c r="J46" s="38">
        <v>1</v>
      </c>
      <c r="K46" s="39">
        <v>0</v>
      </c>
      <c r="L46" s="9"/>
      <c r="M46" s="9"/>
      <c r="N46" s="9"/>
      <c r="O46" s="9"/>
      <c r="P46" s="9"/>
      <c r="Q46" s="9"/>
      <c r="R46" s="9"/>
      <c r="S46" s="9"/>
      <c r="T46" s="9"/>
      <c r="U46" s="9"/>
      <c r="V46" s="9"/>
      <c r="W46" s="9"/>
      <c r="X46" s="9"/>
      <c r="Y46" s="9"/>
      <c r="Z46" s="9"/>
      <c r="AA46" s="9"/>
      <c r="AB46" s="9"/>
      <c r="AC46" s="9"/>
    </row>
    <row r="47" spans="1:29" ht="57.5" x14ac:dyDescent="0.3">
      <c r="A47" s="9"/>
      <c r="B47" s="140">
        <f t="shared" si="0"/>
        <v>42</v>
      </c>
      <c r="C47" s="35">
        <v>577141</v>
      </c>
      <c r="D47" s="36" t="s">
        <v>186</v>
      </c>
      <c r="E47" s="36" t="s">
        <v>187</v>
      </c>
      <c r="F47" s="23" t="s">
        <v>313</v>
      </c>
      <c r="G47" s="23" t="s">
        <v>13</v>
      </c>
      <c r="H47" s="23" t="s">
        <v>3</v>
      </c>
      <c r="I47" s="23">
        <v>1</v>
      </c>
      <c r="J47" s="38">
        <v>1</v>
      </c>
      <c r="K47" s="39">
        <v>0</v>
      </c>
      <c r="L47" s="9"/>
      <c r="M47" s="9"/>
      <c r="N47" s="9"/>
      <c r="O47" s="9"/>
      <c r="P47" s="9"/>
      <c r="Q47" s="9"/>
      <c r="R47" s="9"/>
      <c r="S47" s="9"/>
      <c r="T47" s="9"/>
      <c r="U47" s="9"/>
      <c r="V47" s="9"/>
      <c r="W47" s="9"/>
      <c r="X47" s="9"/>
      <c r="Y47" s="9"/>
      <c r="Z47" s="9"/>
      <c r="AA47" s="9"/>
      <c r="AB47" s="9"/>
      <c r="AC47" s="9"/>
    </row>
    <row r="48" spans="1:29" ht="69" x14ac:dyDescent="0.3">
      <c r="A48" s="9"/>
      <c r="B48" s="140">
        <f t="shared" si="0"/>
        <v>43</v>
      </c>
      <c r="C48" s="35">
        <v>579840</v>
      </c>
      <c r="D48" s="36" t="s">
        <v>188</v>
      </c>
      <c r="E48" s="36" t="s">
        <v>189</v>
      </c>
      <c r="F48" s="23" t="s">
        <v>18</v>
      </c>
      <c r="G48" s="23" t="s">
        <v>13</v>
      </c>
      <c r="H48" s="23" t="s">
        <v>3</v>
      </c>
      <c r="I48" s="23">
        <v>1</v>
      </c>
      <c r="J48" s="38">
        <v>1</v>
      </c>
      <c r="K48" s="39">
        <v>0</v>
      </c>
      <c r="L48" s="9"/>
      <c r="M48" s="9"/>
      <c r="N48" s="9"/>
      <c r="O48" s="9"/>
      <c r="P48" s="9"/>
      <c r="Q48" s="9"/>
      <c r="R48" s="9"/>
      <c r="S48" s="9"/>
      <c r="T48" s="9"/>
      <c r="U48" s="9"/>
      <c r="V48" s="9"/>
      <c r="W48" s="9"/>
      <c r="X48" s="9"/>
      <c r="Y48" s="9"/>
      <c r="Z48" s="9"/>
      <c r="AA48" s="9"/>
      <c r="AB48" s="9"/>
      <c r="AC48" s="9"/>
    </row>
    <row r="49" spans="1:29" ht="46" x14ac:dyDescent="0.3">
      <c r="A49" s="9"/>
      <c r="B49" s="140">
        <f t="shared" si="0"/>
        <v>44</v>
      </c>
      <c r="C49" s="35">
        <v>580168</v>
      </c>
      <c r="D49" s="36" t="s">
        <v>190</v>
      </c>
      <c r="E49" s="36" t="s">
        <v>191</v>
      </c>
      <c r="F49" s="23" t="s">
        <v>18</v>
      </c>
      <c r="G49" s="23" t="s">
        <v>13</v>
      </c>
      <c r="H49" s="23" t="s">
        <v>3</v>
      </c>
      <c r="I49" s="23">
        <v>1</v>
      </c>
      <c r="J49" s="38">
        <v>1</v>
      </c>
      <c r="K49" s="39">
        <v>0</v>
      </c>
      <c r="L49" s="9"/>
      <c r="M49" s="9"/>
      <c r="N49" s="9"/>
      <c r="O49" s="9"/>
      <c r="P49" s="9"/>
      <c r="Q49" s="9"/>
      <c r="R49" s="9"/>
      <c r="S49" s="9"/>
      <c r="T49" s="9"/>
      <c r="U49" s="9"/>
      <c r="V49" s="9"/>
      <c r="W49" s="9"/>
      <c r="X49" s="9"/>
      <c r="Y49" s="9"/>
      <c r="Z49" s="9"/>
      <c r="AA49" s="9"/>
      <c r="AB49" s="9"/>
      <c r="AC49" s="9"/>
    </row>
    <row r="50" spans="1:29" ht="46" x14ac:dyDescent="0.3">
      <c r="A50" s="9"/>
      <c r="B50" s="140">
        <f t="shared" si="0"/>
        <v>45</v>
      </c>
      <c r="C50" s="35">
        <v>580248</v>
      </c>
      <c r="D50" s="36" t="s">
        <v>192</v>
      </c>
      <c r="E50" s="36" t="s">
        <v>193</v>
      </c>
      <c r="F50" s="23" t="s">
        <v>309</v>
      </c>
      <c r="G50" s="23" t="s">
        <v>13</v>
      </c>
      <c r="H50" s="23" t="s">
        <v>3</v>
      </c>
      <c r="I50" s="23">
        <v>1</v>
      </c>
      <c r="J50" s="38">
        <v>1</v>
      </c>
      <c r="K50" s="39">
        <v>0</v>
      </c>
      <c r="L50" s="9"/>
      <c r="M50" s="9"/>
      <c r="N50" s="9"/>
      <c r="O50" s="9"/>
      <c r="P50" s="9"/>
      <c r="Q50" s="9"/>
      <c r="R50" s="9"/>
      <c r="S50" s="9"/>
      <c r="T50" s="9"/>
      <c r="U50" s="9"/>
      <c r="V50" s="9"/>
      <c r="W50" s="9"/>
      <c r="X50" s="9"/>
      <c r="Y50" s="9"/>
      <c r="Z50" s="9"/>
      <c r="AA50" s="9"/>
      <c r="AB50" s="9"/>
      <c r="AC50" s="9"/>
    </row>
    <row r="51" spans="1:29" ht="34.5" x14ac:dyDescent="0.3">
      <c r="A51" s="9"/>
      <c r="B51" s="140">
        <f t="shared" si="0"/>
        <v>46</v>
      </c>
      <c r="C51" s="35">
        <v>580249</v>
      </c>
      <c r="D51" s="36" t="s">
        <v>194</v>
      </c>
      <c r="E51" s="36" t="s">
        <v>195</v>
      </c>
      <c r="F51" s="23" t="s">
        <v>309</v>
      </c>
      <c r="G51" s="23" t="s">
        <v>13</v>
      </c>
      <c r="H51" s="23" t="s">
        <v>3</v>
      </c>
      <c r="I51" s="23">
        <v>1</v>
      </c>
      <c r="J51" s="38">
        <v>1</v>
      </c>
      <c r="K51" s="39">
        <v>0</v>
      </c>
      <c r="L51" s="9"/>
      <c r="M51" s="9"/>
      <c r="N51" s="9"/>
      <c r="O51" s="9"/>
      <c r="P51" s="9"/>
      <c r="Q51" s="9"/>
      <c r="R51" s="9"/>
      <c r="S51" s="9"/>
      <c r="T51" s="9"/>
      <c r="U51" s="9"/>
      <c r="V51" s="9"/>
      <c r="W51" s="9"/>
      <c r="X51" s="9"/>
      <c r="Y51" s="9"/>
      <c r="Z51" s="9"/>
      <c r="AA51" s="9"/>
      <c r="AB51" s="9"/>
      <c r="AC51" s="9"/>
    </row>
    <row r="52" spans="1:29" ht="23" x14ac:dyDescent="0.3">
      <c r="A52" s="9"/>
      <c r="B52" s="140">
        <f t="shared" si="0"/>
        <v>47</v>
      </c>
      <c r="C52" s="35">
        <v>580250</v>
      </c>
      <c r="D52" s="36" t="s">
        <v>196</v>
      </c>
      <c r="E52" s="36" t="s">
        <v>197</v>
      </c>
      <c r="F52" s="23" t="s">
        <v>309</v>
      </c>
      <c r="G52" s="23" t="s">
        <v>13</v>
      </c>
      <c r="H52" s="23" t="s">
        <v>3</v>
      </c>
      <c r="I52" s="23">
        <v>1</v>
      </c>
      <c r="J52" s="38">
        <v>1</v>
      </c>
      <c r="K52" s="39">
        <v>0</v>
      </c>
      <c r="L52" s="9"/>
      <c r="M52" s="9"/>
      <c r="N52" s="9"/>
      <c r="O52" s="9"/>
      <c r="P52" s="9"/>
      <c r="Q52" s="9"/>
      <c r="R52" s="9"/>
      <c r="S52" s="9"/>
      <c r="T52" s="9"/>
      <c r="U52" s="9"/>
      <c r="V52" s="9"/>
      <c r="W52" s="9"/>
      <c r="X52" s="9"/>
      <c r="Y52" s="9"/>
      <c r="Z52" s="9"/>
      <c r="AA52" s="9"/>
      <c r="AB52" s="9"/>
      <c r="AC52" s="9"/>
    </row>
    <row r="53" spans="1:29" ht="115" x14ac:dyDescent="0.3">
      <c r="A53" s="9"/>
      <c r="B53" s="140">
        <f t="shared" si="0"/>
        <v>48</v>
      </c>
      <c r="C53" s="35">
        <v>581486</v>
      </c>
      <c r="D53" s="36" t="s">
        <v>198</v>
      </c>
      <c r="E53" s="36" t="s">
        <v>199</v>
      </c>
      <c r="F53" s="23" t="s">
        <v>312</v>
      </c>
      <c r="G53" s="23" t="s">
        <v>13</v>
      </c>
      <c r="H53" s="23" t="s">
        <v>3</v>
      </c>
      <c r="I53" s="23">
        <v>1</v>
      </c>
      <c r="J53" s="38">
        <v>1</v>
      </c>
      <c r="K53" s="39">
        <v>0</v>
      </c>
      <c r="L53" s="9"/>
      <c r="M53" s="9"/>
      <c r="N53" s="9"/>
      <c r="O53" s="9"/>
      <c r="P53" s="9"/>
      <c r="Q53" s="9"/>
      <c r="R53" s="9"/>
      <c r="S53" s="9"/>
      <c r="T53" s="9"/>
      <c r="U53" s="9"/>
      <c r="V53" s="9"/>
      <c r="W53" s="9"/>
      <c r="X53" s="9"/>
      <c r="Y53" s="9"/>
      <c r="Z53" s="9"/>
      <c r="AA53" s="9"/>
      <c r="AB53" s="9"/>
      <c r="AC53" s="9"/>
    </row>
    <row r="54" spans="1:29" ht="23" x14ac:dyDescent="0.3">
      <c r="A54" s="9"/>
      <c r="B54" s="140">
        <f t="shared" si="0"/>
        <v>49</v>
      </c>
      <c r="C54" s="35">
        <v>581494</v>
      </c>
      <c r="D54" s="36" t="s">
        <v>200</v>
      </c>
      <c r="E54" s="36" t="s">
        <v>201</v>
      </c>
      <c r="F54" s="23" t="s">
        <v>18</v>
      </c>
      <c r="G54" s="23" t="s">
        <v>13</v>
      </c>
      <c r="H54" s="23" t="s">
        <v>3</v>
      </c>
      <c r="I54" s="23">
        <v>1</v>
      </c>
      <c r="J54" s="38">
        <v>1</v>
      </c>
      <c r="K54" s="39">
        <v>0</v>
      </c>
      <c r="L54" s="9"/>
      <c r="M54" s="9"/>
      <c r="N54" s="9"/>
      <c r="O54" s="9"/>
      <c r="P54" s="9"/>
      <c r="Q54" s="9"/>
      <c r="R54" s="9"/>
      <c r="S54" s="9"/>
      <c r="T54" s="9"/>
      <c r="U54" s="9"/>
      <c r="V54" s="9"/>
      <c r="W54" s="9"/>
      <c r="X54" s="9"/>
      <c r="Y54" s="9"/>
      <c r="Z54" s="9"/>
      <c r="AA54" s="9"/>
      <c r="AB54" s="9"/>
      <c r="AC54" s="9"/>
    </row>
    <row r="55" spans="1:29" ht="34.5" x14ac:dyDescent="0.3">
      <c r="A55" s="9"/>
      <c r="B55" s="140">
        <f t="shared" si="0"/>
        <v>50</v>
      </c>
      <c r="C55" s="35">
        <v>581668</v>
      </c>
      <c r="D55" s="36" t="s">
        <v>220</v>
      </c>
      <c r="E55" s="36" t="s">
        <v>221</v>
      </c>
      <c r="F55" s="23" t="s">
        <v>311</v>
      </c>
      <c r="G55" s="23" t="s">
        <v>13</v>
      </c>
      <c r="H55" s="23" t="s">
        <v>3</v>
      </c>
      <c r="I55" s="23">
        <v>1</v>
      </c>
      <c r="J55" s="38">
        <v>1</v>
      </c>
      <c r="K55" s="39">
        <v>0</v>
      </c>
      <c r="L55" s="9"/>
      <c r="M55" s="9"/>
      <c r="N55" s="9"/>
      <c r="O55" s="9"/>
      <c r="P55" s="9"/>
      <c r="Q55" s="9"/>
      <c r="R55" s="9"/>
      <c r="S55" s="9"/>
      <c r="T55" s="9"/>
      <c r="U55" s="9"/>
      <c r="V55" s="9"/>
      <c r="W55" s="9"/>
      <c r="X55" s="9"/>
      <c r="Y55" s="9"/>
      <c r="Z55" s="9"/>
      <c r="AA55" s="9"/>
      <c r="AB55" s="9"/>
      <c r="AC55" s="9"/>
    </row>
    <row r="56" spans="1:29" ht="46" x14ac:dyDescent="0.3">
      <c r="A56" s="9"/>
      <c r="B56" s="140">
        <f t="shared" si="0"/>
        <v>51</v>
      </c>
      <c r="C56" s="35">
        <v>582697</v>
      </c>
      <c r="D56" s="36" t="s">
        <v>224</v>
      </c>
      <c r="E56" s="36" t="s">
        <v>225</v>
      </c>
      <c r="F56" s="23" t="s">
        <v>310</v>
      </c>
      <c r="G56" s="23" t="s">
        <v>13</v>
      </c>
      <c r="H56" s="23" t="s">
        <v>3</v>
      </c>
      <c r="I56" s="23">
        <v>1</v>
      </c>
      <c r="J56" s="38">
        <v>1</v>
      </c>
      <c r="K56" s="39">
        <v>0</v>
      </c>
      <c r="L56" s="9"/>
      <c r="M56" s="9"/>
      <c r="N56" s="9"/>
      <c r="O56" s="9"/>
      <c r="P56" s="9"/>
      <c r="Q56" s="9"/>
      <c r="R56" s="9"/>
      <c r="S56" s="9"/>
      <c r="T56" s="9"/>
      <c r="U56" s="9"/>
      <c r="V56" s="9"/>
      <c r="W56" s="9"/>
      <c r="X56" s="9"/>
      <c r="Y56" s="9"/>
      <c r="Z56" s="9"/>
      <c r="AA56" s="9"/>
      <c r="AB56" s="9"/>
      <c r="AC56" s="9"/>
    </row>
    <row r="57" spans="1:29" ht="57.5" x14ac:dyDescent="0.3">
      <c r="A57" s="9"/>
      <c r="B57" s="140">
        <f t="shared" si="0"/>
        <v>52</v>
      </c>
      <c r="C57" s="35">
        <v>582698</v>
      </c>
      <c r="D57" s="36" t="s">
        <v>226</v>
      </c>
      <c r="E57" s="36" t="s">
        <v>227</v>
      </c>
      <c r="F57" s="23" t="s">
        <v>310</v>
      </c>
      <c r="G57" s="23" t="s">
        <v>13</v>
      </c>
      <c r="H57" s="23" t="s">
        <v>3</v>
      </c>
      <c r="I57" s="23">
        <v>1</v>
      </c>
      <c r="J57" s="38">
        <v>1</v>
      </c>
      <c r="K57" s="39">
        <v>0</v>
      </c>
      <c r="L57" s="9"/>
      <c r="M57" s="9"/>
      <c r="N57" s="9"/>
      <c r="O57" s="9"/>
      <c r="P57" s="9"/>
      <c r="Q57" s="9"/>
      <c r="R57" s="9"/>
      <c r="S57" s="9"/>
      <c r="T57" s="9"/>
      <c r="U57" s="9"/>
      <c r="V57" s="9"/>
      <c r="W57" s="9"/>
      <c r="X57" s="9"/>
      <c r="Y57" s="9"/>
      <c r="Z57" s="9"/>
      <c r="AA57" s="9"/>
      <c r="AB57" s="9"/>
      <c r="AC57" s="9"/>
    </row>
    <row r="58" spans="1:29" ht="57.5" x14ac:dyDescent="0.3">
      <c r="A58" s="9"/>
      <c r="B58" s="140">
        <f t="shared" si="0"/>
        <v>53</v>
      </c>
      <c r="C58" s="35">
        <v>582699</v>
      </c>
      <c r="D58" s="36" t="s">
        <v>228</v>
      </c>
      <c r="E58" s="36" t="s">
        <v>229</v>
      </c>
      <c r="F58" s="23" t="s">
        <v>310</v>
      </c>
      <c r="G58" s="23" t="s">
        <v>13</v>
      </c>
      <c r="H58" s="23" t="s">
        <v>3</v>
      </c>
      <c r="I58" s="23">
        <v>1</v>
      </c>
      <c r="J58" s="38">
        <v>1</v>
      </c>
      <c r="K58" s="39">
        <v>0</v>
      </c>
      <c r="L58" s="9"/>
      <c r="M58" s="9"/>
      <c r="N58" s="9"/>
      <c r="O58" s="9"/>
      <c r="P58" s="9"/>
      <c r="Q58" s="9"/>
      <c r="R58" s="9"/>
      <c r="S58" s="9"/>
      <c r="T58" s="9"/>
      <c r="U58" s="9"/>
      <c r="V58" s="9"/>
      <c r="W58" s="9"/>
      <c r="X58" s="9"/>
      <c r="Y58" s="9"/>
      <c r="Z58" s="9"/>
      <c r="AA58" s="9"/>
      <c r="AB58" s="9"/>
      <c r="AC58" s="9"/>
    </row>
    <row r="59" spans="1:29" ht="46" x14ac:dyDescent="0.3">
      <c r="A59" s="9"/>
      <c r="B59" s="140">
        <f t="shared" si="0"/>
        <v>54</v>
      </c>
      <c r="C59" s="35">
        <v>582700</v>
      </c>
      <c r="D59" s="36" t="s">
        <v>230</v>
      </c>
      <c r="E59" s="36" t="s">
        <v>231</v>
      </c>
      <c r="F59" s="23" t="s">
        <v>310</v>
      </c>
      <c r="G59" s="23" t="s">
        <v>13</v>
      </c>
      <c r="H59" s="23" t="s">
        <v>3</v>
      </c>
      <c r="I59" s="23">
        <v>1</v>
      </c>
      <c r="J59" s="38">
        <v>1</v>
      </c>
      <c r="K59" s="39">
        <v>0</v>
      </c>
      <c r="L59" s="9"/>
      <c r="M59" s="9"/>
      <c r="N59" s="9"/>
      <c r="O59" s="9"/>
      <c r="P59" s="9"/>
      <c r="Q59" s="9"/>
      <c r="R59" s="9"/>
      <c r="S59" s="9"/>
      <c r="T59" s="9"/>
      <c r="U59" s="9"/>
      <c r="V59" s="9"/>
      <c r="W59" s="9"/>
      <c r="X59" s="9"/>
      <c r="Y59" s="9"/>
      <c r="Z59" s="9"/>
      <c r="AA59" s="9"/>
      <c r="AB59" s="9"/>
      <c r="AC59" s="9"/>
    </row>
    <row r="60" spans="1:29" ht="46" x14ac:dyDescent="0.3">
      <c r="A60" s="9"/>
      <c r="B60" s="140">
        <f t="shared" si="0"/>
        <v>55</v>
      </c>
      <c r="C60" s="35">
        <v>582701</v>
      </c>
      <c r="D60" s="36" t="s">
        <v>232</v>
      </c>
      <c r="E60" s="36" t="s">
        <v>233</v>
      </c>
      <c r="F60" s="23" t="s">
        <v>18</v>
      </c>
      <c r="G60" s="23" t="s">
        <v>13</v>
      </c>
      <c r="H60" s="23" t="s">
        <v>3</v>
      </c>
      <c r="I60" s="23">
        <v>1</v>
      </c>
      <c r="J60" s="38">
        <v>1</v>
      </c>
      <c r="K60" s="39">
        <v>0</v>
      </c>
      <c r="L60" s="9"/>
      <c r="M60" s="9"/>
      <c r="N60" s="9"/>
      <c r="O60" s="9"/>
      <c r="P60" s="9"/>
      <c r="Q60" s="9"/>
      <c r="R60" s="9"/>
      <c r="S60" s="9"/>
      <c r="T60" s="9"/>
      <c r="U60" s="9"/>
      <c r="V60" s="9"/>
      <c r="W60" s="9"/>
      <c r="X60" s="9"/>
      <c r="Y60" s="9"/>
      <c r="Z60" s="9"/>
      <c r="AA60" s="9"/>
      <c r="AB60" s="9"/>
      <c r="AC60" s="9"/>
    </row>
    <row r="61" spans="1:29" ht="57.5" x14ac:dyDescent="0.3">
      <c r="A61" s="9"/>
      <c r="B61" s="140">
        <f t="shared" si="0"/>
        <v>56</v>
      </c>
      <c r="C61" s="35">
        <v>582702</v>
      </c>
      <c r="D61" s="36" t="s">
        <v>234</v>
      </c>
      <c r="E61" s="36" t="s">
        <v>235</v>
      </c>
      <c r="F61" s="23" t="s">
        <v>310</v>
      </c>
      <c r="G61" s="23" t="s">
        <v>13</v>
      </c>
      <c r="H61" s="23" t="s">
        <v>3</v>
      </c>
      <c r="I61" s="23">
        <v>1</v>
      </c>
      <c r="J61" s="38">
        <v>1</v>
      </c>
      <c r="K61" s="39">
        <v>0</v>
      </c>
      <c r="L61" s="9"/>
      <c r="M61" s="9"/>
      <c r="N61" s="9"/>
      <c r="O61" s="9"/>
      <c r="P61" s="9"/>
      <c r="Q61" s="9"/>
      <c r="R61" s="9"/>
      <c r="S61" s="9"/>
      <c r="T61" s="9"/>
      <c r="U61" s="9"/>
      <c r="V61" s="9"/>
      <c r="W61" s="9"/>
      <c r="X61" s="9"/>
      <c r="Y61" s="9"/>
      <c r="Z61" s="9"/>
      <c r="AA61" s="9"/>
      <c r="AB61" s="9"/>
      <c r="AC61" s="9"/>
    </row>
    <row r="62" spans="1:29" ht="23" x14ac:dyDescent="0.3">
      <c r="A62" s="9"/>
      <c r="B62" s="140">
        <f t="shared" si="0"/>
        <v>57</v>
      </c>
      <c r="C62" s="35">
        <v>593031</v>
      </c>
      <c r="D62" s="36" t="s">
        <v>236</v>
      </c>
      <c r="E62" s="36" t="s">
        <v>237</v>
      </c>
      <c r="F62" s="23" t="s">
        <v>18</v>
      </c>
      <c r="G62" s="23" t="s">
        <v>13</v>
      </c>
      <c r="H62" s="23" t="s">
        <v>3</v>
      </c>
      <c r="I62" s="23">
        <v>1</v>
      </c>
      <c r="J62" s="38">
        <v>1</v>
      </c>
      <c r="K62" s="39">
        <v>0</v>
      </c>
      <c r="L62" s="9"/>
      <c r="M62" s="9"/>
      <c r="N62" s="9"/>
      <c r="O62" s="9"/>
      <c r="P62" s="9"/>
      <c r="Q62" s="9"/>
      <c r="R62" s="9"/>
      <c r="S62" s="9"/>
      <c r="T62" s="9"/>
      <c r="U62" s="9"/>
      <c r="V62" s="9"/>
      <c r="W62" s="9"/>
      <c r="X62" s="9"/>
      <c r="Y62" s="9"/>
      <c r="Z62" s="9"/>
      <c r="AA62" s="9"/>
      <c r="AB62" s="9"/>
      <c r="AC62" s="9"/>
    </row>
    <row r="63" spans="1:29" ht="46" x14ac:dyDescent="0.3">
      <c r="A63" s="9"/>
      <c r="B63" s="140">
        <f t="shared" si="0"/>
        <v>58</v>
      </c>
      <c r="C63" s="35">
        <v>593120</v>
      </c>
      <c r="D63" s="36" t="s">
        <v>238</v>
      </c>
      <c r="E63" s="36" t="s">
        <v>239</v>
      </c>
      <c r="F63" s="23" t="s">
        <v>18</v>
      </c>
      <c r="G63" s="23" t="s">
        <v>13</v>
      </c>
      <c r="H63" s="23" t="s">
        <v>3</v>
      </c>
      <c r="I63" s="23">
        <v>1</v>
      </c>
      <c r="J63" s="38">
        <v>1</v>
      </c>
      <c r="K63" s="39">
        <v>0</v>
      </c>
      <c r="L63" s="9"/>
      <c r="M63" s="9"/>
      <c r="N63" s="9"/>
      <c r="O63" s="9"/>
      <c r="P63" s="9"/>
      <c r="Q63" s="9"/>
      <c r="R63" s="9"/>
      <c r="S63" s="9"/>
      <c r="T63" s="9"/>
      <c r="U63" s="9"/>
      <c r="V63" s="9"/>
      <c r="W63" s="9"/>
      <c r="X63" s="9"/>
      <c r="Y63" s="9"/>
      <c r="Z63" s="9"/>
      <c r="AA63" s="9"/>
      <c r="AB63" s="9"/>
      <c r="AC63" s="9"/>
    </row>
    <row r="64" spans="1:29" ht="46" x14ac:dyDescent="0.3">
      <c r="A64" s="9"/>
      <c r="B64" s="140">
        <f t="shared" si="0"/>
        <v>59</v>
      </c>
      <c r="C64" s="35">
        <v>593122</v>
      </c>
      <c r="D64" s="36" t="s">
        <v>240</v>
      </c>
      <c r="E64" s="36" t="s">
        <v>241</v>
      </c>
      <c r="F64" s="23" t="s">
        <v>18</v>
      </c>
      <c r="G64" s="23" t="s">
        <v>13</v>
      </c>
      <c r="H64" s="23" t="s">
        <v>3</v>
      </c>
      <c r="I64" s="23">
        <v>1</v>
      </c>
      <c r="J64" s="38">
        <v>1</v>
      </c>
      <c r="K64" s="39">
        <v>0</v>
      </c>
      <c r="L64" s="9"/>
      <c r="M64" s="9"/>
      <c r="N64" s="9"/>
      <c r="O64" s="9"/>
      <c r="P64" s="9"/>
      <c r="Q64" s="9"/>
      <c r="R64" s="9"/>
      <c r="S64" s="9"/>
      <c r="T64" s="9"/>
      <c r="U64" s="9"/>
      <c r="V64" s="9"/>
      <c r="W64" s="9"/>
      <c r="X64" s="9"/>
      <c r="Y64" s="9"/>
      <c r="Z64" s="9"/>
      <c r="AA64" s="9"/>
      <c r="AB64" s="9"/>
      <c r="AC64" s="9"/>
    </row>
    <row r="65" spans="1:29" ht="23" x14ac:dyDescent="0.3">
      <c r="A65" s="9"/>
      <c r="B65" s="140">
        <f t="shared" si="0"/>
        <v>60</v>
      </c>
      <c r="C65" s="35">
        <v>593521</v>
      </c>
      <c r="D65" s="36" t="s">
        <v>242</v>
      </c>
      <c r="E65" s="36" t="s">
        <v>243</v>
      </c>
      <c r="F65" s="23" t="s">
        <v>309</v>
      </c>
      <c r="G65" s="23" t="s">
        <v>13</v>
      </c>
      <c r="H65" s="23" t="s">
        <v>3</v>
      </c>
      <c r="I65" s="23">
        <v>1</v>
      </c>
      <c r="J65" s="38">
        <v>1</v>
      </c>
      <c r="K65" s="39">
        <v>0</v>
      </c>
      <c r="L65" s="9"/>
      <c r="M65" s="9"/>
      <c r="N65" s="9"/>
      <c r="O65" s="9"/>
      <c r="P65" s="9"/>
      <c r="Q65" s="9"/>
      <c r="R65" s="9"/>
      <c r="S65" s="9"/>
      <c r="T65" s="9"/>
      <c r="U65" s="9"/>
      <c r="V65" s="9"/>
      <c r="W65" s="9"/>
      <c r="X65" s="9"/>
      <c r="Y65" s="9"/>
      <c r="Z65" s="9"/>
      <c r="AA65" s="9"/>
      <c r="AB65" s="9"/>
      <c r="AC65" s="9"/>
    </row>
    <row r="66" spans="1:29" ht="57.5" x14ac:dyDescent="0.3">
      <c r="A66" s="9"/>
      <c r="B66" s="140">
        <f t="shared" si="0"/>
        <v>61</v>
      </c>
      <c r="C66" s="35">
        <v>600932</v>
      </c>
      <c r="D66" s="36" t="s">
        <v>244</v>
      </c>
      <c r="E66" s="36" t="s">
        <v>245</v>
      </c>
      <c r="F66" s="23" t="s">
        <v>18</v>
      </c>
      <c r="G66" s="23" t="s">
        <v>13</v>
      </c>
      <c r="H66" s="23" t="s">
        <v>3</v>
      </c>
      <c r="I66" s="23">
        <v>1</v>
      </c>
      <c r="J66" s="38">
        <v>1</v>
      </c>
      <c r="K66" s="39">
        <v>0</v>
      </c>
      <c r="L66" s="9"/>
      <c r="M66" s="9"/>
      <c r="N66" s="9"/>
      <c r="O66" s="9"/>
      <c r="P66" s="9"/>
      <c r="Q66" s="9"/>
      <c r="R66" s="9"/>
      <c r="S66" s="9"/>
      <c r="T66" s="9"/>
      <c r="U66" s="9"/>
      <c r="V66" s="9"/>
      <c r="W66" s="9"/>
      <c r="X66" s="9"/>
      <c r="Y66" s="9"/>
      <c r="Z66" s="9"/>
      <c r="AA66" s="9"/>
      <c r="AB66" s="9"/>
      <c r="AC66" s="9"/>
    </row>
    <row r="67" spans="1:29" ht="80.5" x14ac:dyDescent="0.3">
      <c r="A67" s="9"/>
      <c r="B67" s="140">
        <f t="shared" si="0"/>
        <v>62</v>
      </c>
      <c r="C67" s="35">
        <v>607808</v>
      </c>
      <c r="D67" s="36" t="s">
        <v>246</v>
      </c>
      <c r="E67" s="36" t="s">
        <v>247</v>
      </c>
      <c r="F67" s="23" t="s">
        <v>308</v>
      </c>
      <c r="G67" s="23" t="s">
        <v>13</v>
      </c>
      <c r="H67" s="23" t="s">
        <v>3</v>
      </c>
      <c r="I67" s="23">
        <v>1</v>
      </c>
      <c r="J67" s="38">
        <v>1</v>
      </c>
      <c r="K67" s="39">
        <v>0</v>
      </c>
      <c r="L67" s="9"/>
      <c r="M67" s="9"/>
      <c r="N67" s="9"/>
      <c r="O67" s="9"/>
      <c r="P67" s="9"/>
      <c r="Q67" s="9"/>
      <c r="R67" s="9"/>
      <c r="S67" s="9"/>
      <c r="T67" s="9"/>
      <c r="U67" s="9"/>
      <c r="V67" s="9"/>
      <c r="W67" s="9"/>
      <c r="X67" s="9"/>
      <c r="Y67" s="9"/>
      <c r="Z67" s="9"/>
      <c r="AA67" s="9"/>
      <c r="AB67" s="9"/>
      <c r="AC67" s="9"/>
    </row>
    <row r="68" spans="1:29" ht="80.5" x14ac:dyDescent="0.3">
      <c r="A68" s="9"/>
      <c r="B68" s="140">
        <f t="shared" si="0"/>
        <v>63</v>
      </c>
      <c r="C68" s="35">
        <v>608669</v>
      </c>
      <c r="D68" s="36" t="s">
        <v>248</v>
      </c>
      <c r="E68" s="36" t="s">
        <v>249</v>
      </c>
      <c r="F68" s="23" t="s">
        <v>307</v>
      </c>
      <c r="G68" s="23" t="s">
        <v>13</v>
      </c>
      <c r="H68" s="23" t="s">
        <v>3</v>
      </c>
      <c r="I68" s="23">
        <v>1</v>
      </c>
      <c r="J68" s="38">
        <v>1</v>
      </c>
      <c r="K68" s="39">
        <v>0</v>
      </c>
      <c r="L68" s="9"/>
      <c r="M68" s="9"/>
      <c r="N68" s="9"/>
      <c r="O68" s="9"/>
      <c r="P68" s="9"/>
      <c r="Q68" s="9"/>
      <c r="R68" s="9"/>
      <c r="S68" s="9"/>
      <c r="T68" s="9"/>
      <c r="U68" s="9"/>
      <c r="V68" s="9"/>
      <c r="W68" s="9"/>
      <c r="X68" s="9"/>
      <c r="Y68" s="9"/>
      <c r="Z68" s="9"/>
      <c r="AA68" s="9"/>
      <c r="AB68" s="9"/>
      <c r="AC68" s="9"/>
    </row>
    <row r="69" spans="1:29" ht="138" x14ac:dyDescent="0.3">
      <c r="A69" s="9"/>
      <c r="B69" s="140">
        <f t="shared" si="0"/>
        <v>64</v>
      </c>
      <c r="C69" s="35">
        <v>608670</v>
      </c>
      <c r="D69" s="36" t="s">
        <v>250</v>
      </c>
      <c r="E69" s="36" t="s">
        <v>251</v>
      </c>
      <c r="F69" s="23" t="s">
        <v>307</v>
      </c>
      <c r="G69" s="23" t="s">
        <v>13</v>
      </c>
      <c r="H69" s="23" t="s">
        <v>3</v>
      </c>
      <c r="I69" s="23">
        <v>1</v>
      </c>
      <c r="J69" s="38">
        <v>1</v>
      </c>
      <c r="K69" s="39">
        <v>0</v>
      </c>
      <c r="L69" s="9"/>
      <c r="M69" s="9"/>
      <c r="N69" s="9"/>
      <c r="O69" s="9"/>
      <c r="P69" s="9"/>
      <c r="Q69" s="9"/>
      <c r="R69" s="9"/>
      <c r="S69" s="9"/>
      <c r="T69" s="9"/>
      <c r="U69" s="9"/>
      <c r="V69" s="9"/>
      <c r="W69" s="9"/>
      <c r="X69" s="9"/>
      <c r="Y69" s="9"/>
      <c r="Z69" s="9"/>
      <c r="AA69" s="9"/>
      <c r="AB69" s="9"/>
      <c r="AC69" s="9"/>
    </row>
    <row r="70" spans="1:29" ht="80.5" x14ac:dyDescent="0.3">
      <c r="A70" s="9"/>
      <c r="B70" s="140">
        <f t="shared" si="0"/>
        <v>65</v>
      </c>
      <c r="C70" s="35">
        <v>609131</v>
      </c>
      <c r="D70" s="36" t="s">
        <v>252</v>
      </c>
      <c r="E70" s="36" t="s">
        <v>253</v>
      </c>
      <c r="F70" s="23" t="s">
        <v>18</v>
      </c>
      <c r="G70" s="23" t="s">
        <v>13</v>
      </c>
      <c r="H70" s="23" t="s">
        <v>3</v>
      </c>
      <c r="I70" s="23">
        <v>1</v>
      </c>
      <c r="J70" s="38">
        <v>1</v>
      </c>
      <c r="K70" s="39">
        <v>0</v>
      </c>
      <c r="L70" s="9"/>
      <c r="M70" s="9"/>
      <c r="N70" s="9"/>
      <c r="O70" s="9"/>
      <c r="P70" s="9"/>
      <c r="Q70" s="9"/>
      <c r="R70" s="9"/>
      <c r="S70" s="9"/>
      <c r="T70" s="9"/>
      <c r="U70" s="9"/>
      <c r="V70" s="9"/>
      <c r="W70" s="9"/>
      <c r="X70" s="9"/>
      <c r="Y70" s="9"/>
      <c r="Z70" s="9"/>
      <c r="AA70" s="9"/>
      <c r="AB70" s="9"/>
      <c r="AC70" s="9"/>
    </row>
    <row r="71" spans="1:29" ht="34.5" x14ac:dyDescent="0.3">
      <c r="A71" s="9"/>
      <c r="B71" s="140">
        <f t="shared" ref="B71:B134" si="1">ROW(B66)</f>
        <v>66</v>
      </c>
      <c r="C71" s="35">
        <v>614752</v>
      </c>
      <c r="D71" s="36" t="s">
        <v>254</v>
      </c>
      <c r="E71" s="36" t="s">
        <v>255</v>
      </c>
      <c r="F71" s="23" t="s">
        <v>18</v>
      </c>
      <c r="G71" s="23" t="s">
        <v>13</v>
      </c>
      <c r="H71" s="23" t="s">
        <v>3</v>
      </c>
      <c r="I71" s="23">
        <v>1</v>
      </c>
      <c r="J71" s="38">
        <v>1</v>
      </c>
      <c r="K71" s="39">
        <v>0</v>
      </c>
      <c r="L71" s="9"/>
      <c r="M71" s="9"/>
      <c r="N71" s="9"/>
      <c r="O71" s="9"/>
      <c r="P71" s="9"/>
      <c r="Q71" s="9"/>
      <c r="R71" s="9"/>
      <c r="S71" s="9"/>
      <c r="T71" s="9"/>
      <c r="U71" s="9"/>
      <c r="V71" s="9"/>
      <c r="W71" s="9"/>
      <c r="X71" s="9"/>
      <c r="Y71" s="9"/>
      <c r="Z71" s="9"/>
      <c r="AA71" s="9"/>
      <c r="AB71" s="9"/>
      <c r="AC71" s="9"/>
    </row>
    <row r="72" spans="1:29" ht="92" x14ac:dyDescent="0.3">
      <c r="A72" s="9"/>
      <c r="B72" s="140">
        <f t="shared" si="1"/>
        <v>67</v>
      </c>
      <c r="C72" s="35">
        <v>614931</v>
      </c>
      <c r="D72" s="36" t="s">
        <v>256</v>
      </c>
      <c r="E72" s="36" t="s">
        <v>257</v>
      </c>
      <c r="F72" s="23" t="s">
        <v>18</v>
      </c>
      <c r="G72" s="23" t="s">
        <v>13</v>
      </c>
      <c r="H72" s="23" t="s">
        <v>3</v>
      </c>
      <c r="I72" s="23">
        <v>1</v>
      </c>
      <c r="J72" s="38">
        <v>1</v>
      </c>
      <c r="K72" s="39">
        <v>0</v>
      </c>
      <c r="L72" s="9"/>
      <c r="M72" s="9"/>
      <c r="N72" s="9"/>
      <c r="O72" s="9"/>
      <c r="P72" s="9"/>
      <c r="Q72" s="9"/>
      <c r="R72" s="9"/>
      <c r="S72" s="9"/>
      <c r="T72" s="9"/>
      <c r="U72" s="9"/>
      <c r="V72" s="9"/>
      <c r="W72" s="9"/>
      <c r="X72" s="9"/>
      <c r="Y72" s="9"/>
      <c r="Z72" s="9"/>
      <c r="AA72" s="9"/>
      <c r="AB72" s="9"/>
      <c r="AC72" s="9"/>
    </row>
    <row r="73" spans="1:29" ht="69" x14ac:dyDescent="0.3">
      <c r="A73" s="9"/>
      <c r="B73" s="140">
        <f t="shared" si="1"/>
        <v>68</v>
      </c>
      <c r="C73" s="35">
        <v>615068</v>
      </c>
      <c r="D73" s="36" t="s">
        <v>258</v>
      </c>
      <c r="E73" s="36" t="s">
        <v>259</v>
      </c>
      <c r="F73" s="23" t="s">
        <v>18</v>
      </c>
      <c r="G73" s="23" t="s">
        <v>13</v>
      </c>
      <c r="H73" s="23" t="s">
        <v>3</v>
      </c>
      <c r="I73" s="23">
        <v>1</v>
      </c>
      <c r="J73" s="38">
        <v>1</v>
      </c>
      <c r="K73" s="39">
        <v>0</v>
      </c>
      <c r="L73" s="9"/>
      <c r="M73" s="9"/>
      <c r="N73" s="9"/>
      <c r="O73" s="9"/>
      <c r="P73" s="9"/>
      <c r="Q73" s="9"/>
      <c r="R73" s="9"/>
      <c r="S73" s="9"/>
      <c r="T73" s="9"/>
      <c r="U73" s="9"/>
      <c r="V73" s="9"/>
      <c r="W73" s="9"/>
      <c r="X73" s="9"/>
      <c r="Y73" s="9"/>
      <c r="Z73" s="9"/>
      <c r="AA73" s="9"/>
      <c r="AB73" s="9"/>
      <c r="AC73" s="9"/>
    </row>
    <row r="74" spans="1:29" ht="115" x14ac:dyDescent="0.3">
      <c r="A74" s="9"/>
      <c r="B74" s="140">
        <f t="shared" si="1"/>
        <v>69</v>
      </c>
      <c r="C74" s="35">
        <v>616241</v>
      </c>
      <c r="D74" s="36" t="s">
        <v>288</v>
      </c>
      <c r="E74" s="36" t="s">
        <v>289</v>
      </c>
      <c r="F74" s="23" t="s">
        <v>18</v>
      </c>
      <c r="G74" s="23" t="s">
        <v>13</v>
      </c>
      <c r="H74" s="23" t="s">
        <v>3</v>
      </c>
      <c r="I74" s="23">
        <v>1</v>
      </c>
      <c r="J74" s="38">
        <v>1</v>
      </c>
      <c r="K74" s="39">
        <v>0</v>
      </c>
      <c r="L74" s="9"/>
      <c r="M74" s="9"/>
      <c r="N74" s="9"/>
      <c r="O74" s="9"/>
      <c r="P74" s="9"/>
      <c r="Q74" s="9"/>
      <c r="R74" s="9"/>
      <c r="S74" s="9"/>
      <c r="T74" s="9"/>
      <c r="U74" s="9"/>
      <c r="V74" s="9"/>
      <c r="W74" s="9"/>
      <c r="X74" s="9"/>
      <c r="Y74" s="9"/>
      <c r="Z74" s="9"/>
      <c r="AA74" s="9"/>
      <c r="AB74" s="9"/>
      <c r="AC74" s="9"/>
    </row>
    <row r="75" spans="1:29" ht="34.5" x14ac:dyDescent="0.3">
      <c r="A75" s="9"/>
      <c r="B75" s="140">
        <f t="shared" si="1"/>
        <v>70</v>
      </c>
      <c r="C75" s="35">
        <v>616555</v>
      </c>
      <c r="D75" s="36" t="s">
        <v>290</v>
      </c>
      <c r="E75" s="36" t="s">
        <v>291</v>
      </c>
      <c r="F75" s="23" t="s">
        <v>18</v>
      </c>
      <c r="G75" s="23" t="s">
        <v>13</v>
      </c>
      <c r="H75" s="23" t="s">
        <v>3</v>
      </c>
      <c r="I75" s="23">
        <v>1</v>
      </c>
      <c r="J75" s="38">
        <v>1</v>
      </c>
      <c r="K75" s="39">
        <v>0</v>
      </c>
      <c r="L75" s="9"/>
      <c r="M75" s="9"/>
      <c r="N75" s="9"/>
      <c r="O75" s="9"/>
      <c r="P75" s="9"/>
      <c r="Q75" s="9"/>
      <c r="R75" s="9"/>
      <c r="S75" s="9"/>
      <c r="T75" s="9"/>
      <c r="U75" s="9"/>
      <c r="V75" s="9"/>
      <c r="W75" s="9"/>
      <c r="X75" s="9"/>
      <c r="Y75" s="9"/>
      <c r="Z75" s="9"/>
      <c r="AA75" s="9"/>
      <c r="AB75" s="9"/>
      <c r="AC75" s="9"/>
    </row>
    <row r="76" spans="1:29" ht="57.5" x14ac:dyDescent="0.3">
      <c r="A76" s="9"/>
      <c r="B76" s="140">
        <f t="shared" si="1"/>
        <v>71</v>
      </c>
      <c r="C76" s="35">
        <v>616562</v>
      </c>
      <c r="D76" s="36" t="s">
        <v>292</v>
      </c>
      <c r="E76" s="36" t="s">
        <v>293</v>
      </c>
      <c r="F76" s="23" t="s">
        <v>18</v>
      </c>
      <c r="G76" s="23" t="s">
        <v>13</v>
      </c>
      <c r="H76" s="23" t="s">
        <v>3</v>
      </c>
      <c r="I76" s="23">
        <v>1</v>
      </c>
      <c r="J76" s="38">
        <v>1</v>
      </c>
      <c r="K76" s="39">
        <v>0</v>
      </c>
      <c r="L76" s="9"/>
      <c r="M76" s="9"/>
      <c r="N76" s="9"/>
      <c r="O76" s="9"/>
      <c r="P76" s="9"/>
      <c r="Q76" s="9"/>
      <c r="R76" s="9"/>
      <c r="S76" s="9"/>
      <c r="T76" s="9"/>
      <c r="U76" s="9"/>
      <c r="V76" s="9"/>
      <c r="W76" s="9"/>
      <c r="X76" s="9"/>
      <c r="Y76" s="9"/>
      <c r="Z76" s="9"/>
      <c r="AA76" s="9"/>
      <c r="AB76" s="9"/>
      <c r="AC76" s="9"/>
    </row>
    <row r="77" spans="1:29" ht="115" x14ac:dyDescent="0.3">
      <c r="A77" s="9"/>
      <c r="B77" s="140">
        <f t="shared" si="1"/>
        <v>72</v>
      </c>
      <c r="C77" s="35">
        <v>621078</v>
      </c>
      <c r="D77" s="36" t="s">
        <v>294</v>
      </c>
      <c r="E77" s="36" t="s">
        <v>295</v>
      </c>
      <c r="F77" s="23" t="s">
        <v>306</v>
      </c>
      <c r="G77" s="23" t="s">
        <v>13</v>
      </c>
      <c r="H77" s="23" t="s">
        <v>3</v>
      </c>
      <c r="I77" s="23">
        <v>1</v>
      </c>
      <c r="J77" s="38">
        <v>1</v>
      </c>
      <c r="K77" s="39">
        <v>0</v>
      </c>
      <c r="L77" s="9"/>
      <c r="M77" s="9"/>
      <c r="N77" s="9"/>
      <c r="O77" s="9"/>
      <c r="P77" s="9"/>
      <c r="Q77" s="9"/>
      <c r="R77" s="9"/>
      <c r="S77" s="9"/>
      <c r="T77" s="9"/>
      <c r="U77" s="9"/>
      <c r="V77" s="9"/>
      <c r="W77" s="9"/>
      <c r="X77" s="9"/>
      <c r="Y77" s="9"/>
      <c r="Z77" s="9"/>
      <c r="AA77" s="9"/>
      <c r="AB77" s="9"/>
      <c r="AC77" s="9"/>
    </row>
    <row r="78" spans="1:29" ht="115" x14ac:dyDescent="0.3">
      <c r="A78" s="9"/>
      <c r="B78" s="140">
        <f t="shared" si="1"/>
        <v>73</v>
      </c>
      <c r="C78" s="35">
        <v>621440</v>
      </c>
      <c r="D78" s="36" t="s">
        <v>296</v>
      </c>
      <c r="E78" s="36" t="s">
        <v>297</v>
      </c>
      <c r="F78" s="23" t="s">
        <v>18</v>
      </c>
      <c r="G78" s="23" t="s">
        <v>13</v>
      </c>
      <c r="H78" s="23" t="s">
        <v>3</v>
      </c>
      <c r="I78" s="23">
        <v>1</v>
      </c>
      <c r="J78" s="38">
        <v>1</v>
      </c>
      <c r="K78" s="39">
        <v>0</v>
      </c>
      <c r="L78" s="9"/>
      <c r="M78" s="9"/>
      <c r="N78" s="9"/>
      <c r="O78" s="9"/>
      <c r="P78" s="9"/>
      <c r="Q78" s="9"/>
      <c r="R78" s="9"/>
      <c r="S78" s="9"/>
      <c r="T78" s="9"/>
      <c r="U78" s="9"/>
      <c r="V78" s="9"/>
      <c r="W78" s="9"/>
      <c r="X78" s="9"/>
      <c r="Y78" s="9"/>
      <c r="Z78" s="9"/>
      <c r="AA78" s="9"/>
      <c r="AB78" s="9"/>
      <c r="AC78" s="9"/>
    </row>
    <row r="79" spans="1:29" ht="103.5" x14ac:dyDescent="0.3">
      <c r="A79" s="9"/>
      <c r="B79" s="140">
        <f t="shared" si="1"/>
        <v>74</v>
      </c>
      <c r="C79" s="35">
        <v>621696</v>
      </c>
      <c r="D79" s="36" t="s">
        <v>298</v>
      </c>
      <c r="E79" s="36" t="s">
        <v>299</v>
      </c>
      <c r="F79" s="23" t="s">
        <v>12</v>
      </c>
      <c r="G79" s="23" t="s">
        <v>13</v>
      </c>
      <c r="H79" s="23" t="s">
        <v>3</v>
      </c>
      <c r="I79" s="23">
        <v>1</v>
      </c>
      <c r="J79" s="38">
        <v>1</v>
      </c>
      <c r="K79" s="39">
        <v>0</v>
      </c>
      <c r="L79" s="9"/>
      <c r="M79" s="9"/>
      <c r="N79" s="9"/>
      <c r="O79" s="9"/>
      <c r="P79" s="9"/>
      <c r="Q79" s="9"/>
      <c r="R79" s="9"/>
      <c r="S79" s="9"/>
      <c r="T79" s="9"/>
      <c r="U79" s="9"/>
      <c r="V79" s="9"/>
      <c r="W79" s="9"/>
      <c r="X79" s="9"/>
      <c r="Y79" s="9"/>
      <c r="Z79" s="9"/>
      <c r="AA79" s="9"/>
      <c r="AB79" s="9"/>
      <c r="AC79" s="9"/>
    </row>
    <row r="80" spans="1:29" ht="103.5" x14ac:dyDescent="0.3">
      <c r="A80" s="9"/>
      <c r="B80" s="140">
        <f t="shared" si="1"/>
        <v>75</v>
      </c>
      <c r="C80" s="35">
        <v>621698</v>
      </c>
      <c r="D80" s="36" t="s">
        <v>300</v>
      </c>
      <c r="E80" s="36" t="s">
        <v>301</v>
      </c>
      <c r="F80" s="23" t="s">
        <v>12</v>
      </c>
      <c r="G80" s="23" t="s">
        <v>13</v>
      </c>
      <c r="H80" s="23" t="s">
        <v>3</v>
      </c>
      <c r="I80" s="23">
        <v>1</v>
      </c>
      <c r="J80" s="38">
        <v>1</v>
      </c>
      <c r="K80" s="39">
        <v>0</v>
      </c>
      <c r="L80" s="9"/>
      <c r="M80" s="9"/>
      <c r="N80" s="9"/>
      <c r="O80" s="9"/>
      <c r="P80" s="9"/>
      <c r="Q80" s="9"/>
      <c r="R80" s="9"/>
      <c r="S80" s="9"/>
      <c r="T80" s="9"/>
      <c r="U80" s="9"/>
      <c r="V80" s="9"/>
      <c r="W80" s="9"/>
      <c r="X80" s="9"/>
      <c r="Y80" s="9"/>
      <c r="Z80" s="9"/>
      <c r="AA80" s="9"/>
      <c r="AB80" s="9"/>
      <c r="AC80" s="9"/>
    </row>
    <row r="81" spans="1:29" ht="69" x14ac:dyDescent="0.3">
      <c r="A81" s="9"/>
      <c r="B81" s="140">
        <f t="shared" si="1"/>
        <v>76</v>
      </c>
      <c r="C81" s="35">
        <v>630880</v>
      </c>
      <c r="D81" s="36" t="s">
        <v>304</v>
      </c>
      <c r="E81" s="36" t="s">
        <v>305</v>
      </c>
      <c r="F81" s="23" t="s">
        <v>310</v>
      </c>
      <c r="G81" s="23" t="s">
        <v>13</v>
      </c>
      <c r="H81" s="23" t="s">
        <v>3</v>
      </c>
      <c r="I81" s="23">
        <v>1</v>
      </c>
      <c r="J81" s="38">
        <v>1</v>
      </c>
      <c r="K81" s="39">
        <v>0</v>
      </c>
      <c r="L81" s="9"/>
      <c r="M81" s="9"/>
      <c r="N81" s="9"/>
      <c r="O81" s="9"/>
      <c r="P81" s="9"/>
      <c r="Q81" s="9"/>
      <c r="R81" s="9"/>
      <c r="S81" s="9"/>
      <c r="T81" s="9"/>
      <c r="U81" s="9"/>
      <c r="V81" s="9"/>
      <c r="W81" s="9"/>
      <c r="X81" s="9"/>
      <c r="Y81" s="9"/>
      <c r="Z81" s="9"/>
      <c r="AA81" s="9"/>
      <c r="AB81" s="9"/>
      <c r="AC81" s="9"/>
    </row>
    <row r="82" spans="1:29" ht="57.5" x14ac:dyDescent="0.3">
      <c r="A82" s="9"/>
      <c r="B82" s="140">
        <f t="shared" si="1"/>
        <v>77</v>
      </c>
      <c r="C82" s="35">
        <v>630881</v>
      </c>
      <c r="D82" s="36" t="s">
        <v>315</v>
      </c>
      <c r="E82" s="36" t="s">
        <v>316</v>
      </c>
      <c r="F82" s="23" t="s">
        <v>310</v>
      </c>
      <c r="G82" s="23" t="s">
        <v>13</v>
      </c>
      <c r="H82" s="23" t="s">
        <v>3</v>
      </c>
      <c r="I82" s="23">
        <v>1</v>
      </c>
      <c r="J82" s="38">
        <v>1</v>
      </c>
      <c r="K82" s="39">
        <v>0</v>
      </c>
      <c r="L82" s="9"/>
      <c r="M82" s="9"/>
      <c r="N82" s="9"/>
      <c r="O82" s="9"/>
      <c r="P82" s="9"/>
      <c r="Q82" s="9"/>
      <c r="R82" s="9"/>
      <c r="S82" s="9"/>
      <c r="T82" s="9"/>
      <c r="U82" s="9"/>
      <c r="V82" s="9"/>
      <c r="W82" s="9"/>
      <c r="X82" s="9"/>
      <c r="Y82" s="9"/>
      <c r="Z82" s="9"/>
      <c r="AA82" s="9"/>
      <c r="AB82" s="9"/>
      <c r="AC82" s="9"/>
    </row>
    <row r="83" spans="1:29" ht="80.5" x14ac:dyDescent="0.3">
      <c r="A83" s="9"/>
      <c r="B83" s="140">
        <f t="shared" si="1"/>
        <v>78</v>
      </c>
      <c r="C83" s="35">
        <v>630882</v>
      </c>
      <c r="D83" s="36" t="s">
        <v>317</v>
      </c>
      <c r="E83" s="36" t="s">
        <v>318</v>
      </c>
      <c r="F83" s="23" t="s">
        <v>310</v>
      </c>
      <c r="G83" s="23" t="s">
        <v>13</v>
      </c>
      <c r="H83" s="23" t="s">
        <v>3</v>
      </c>
      <c r="I83" s="23">
        <v>1</v>
      </c>
      <c r="J83" s="38">
        <v>1</v>
      </c>
      <c r="K83" s="39">
        <v>0</v>
      </c>
      <c r="L83" s="9"/>
      <c r="M83" s="9"/>
      <c r="N83" s="9"/>
      <c r="O83" s="9"/>
      <c r="P83" s="9"/>
      <c r="Q83" s="9"/>
      <c r="R83" s="9"/>
      <c r="S83" s="9"/>
      <c r="T83" s="9"/>
      <c r="U83" s="9"/>
      <c r="V83" s="9"/>
      <c r="W83" s="9"/>
      <c r="X83" s="9"/>
      <c r="Y83" s="9"/>
      <c r="Z83" s="9"/>
      <c r="AA83" s="9"/>
      <c r="AB83" s="9"/>
      <c r="AC83" s="9"/>
    </row>
    <row r="84" spans="1:29" ht="57.5" x14ac:dyDescent="0.3">
      <c r="A84" s="9"/>
      <c r="B84" s="140">
        <f t="shared" si="1"/>
        <v>79</v>
      </c>
      <c r="C84" s="35">
        <v>630883</v>
      </c>
      <c r="D84" s="36" t="s">
        <v>319</v>
      </c>
      <c r="E84" s="36" t="s">
        <v>320</v>
      </c>
      <c r="F84" s="23" t="s">
        <v>310</v>
      </c>
      <c r="G84" s="23" t="s">
        <v>13</v>
      </c>
      <c r="H84" s="23" t="s">
        <v>3</v>
      </c>
      <c r="I84" s="23">
        <v>1</v>
      </c>
      <c r="J84" s="38">
        <v>1</v>
      </c>
      <c r="K84" s="39">
        <v>0</v>
      </c>
      <c r="L84" s="9"/>
      <c r="M84" s="9"/>
      <c r="N84" s="9"/>
      <c r="O84" s="9"/>
      <c r="P84" s="9"/>
      <c r="Q84" s="9"/>
      <c r="R84" s="9"/>
      <c r="S84" s="9"/>
      <c r="T84" s="9"/>
      <c r="U84" s="9"/>
      <c r="V84" s="9"/>
      <c r="W84" s="9"/>
      <c r="X84" s="9"/>
      <c r="Y84" s="9"/>
      <c r="Z84" s="9"/>
      <c r="AA84" s="9"/>
      <c r="AB84" s="9"/>
      <c r="AC84" s="9"/>
    </row>
    <row r="85" spans="1:29" ht="57.5" x14ac:dyDescent="0.3">
      <c r="A85" s="9"/>
      <c r="B85" s="140">
        <f t="shared" si="1"/>
        <v>80</v>
      </c>
      <c r="C85" s="35">
        <v>630884</v>
      </c>
      <c r="D85" s="36" t="s">
        <v>321</v>
      </c>
      <c r="E85" s="36" t="s">
        <v>322</v>
      </c>
      <c r="F85" s="23" t="s">
        <v>310</v>
      </c>
      <c r="G85" s="23" t="s">
        <v>13</v>
      </c>
      <c r="H85" s="23" t="s">
        <v>3</v>
      </c>
      <c r="I85" s="23">
        <v>1</v>
      </c>
      <c r="J85" s="38">
        <v>1</v>
      </c>
      <c r="K85" s="39">
        <v>0</v>
      </c>
      <c r="L85" s="9"/>
      <c r="M85" s="9"/>
      <c r="N85" s="9"/>
      <c r="O85" s="9"/>
      <c r="P85" s="9"/>
      <c r="Q85" s="9"/>
      <c r="R85" s="9"/>
      <c r="S85" s="9"/>
      <c r="T85" s="9"/>
      <c r="U85" s="9"/>
      <c r="V85" s="9"/>
      <c r="W85" s="9"/>
      <c r="X85" s="9"/>
      <c r="Y85" s="9"/>
      <c r="Z85" s="9"/>
      <c r="AA85" s="9"/>
      <c r="AB85" s="9"/>
      <c r="AC85" s="9"/>
    </row>
    <row r="86" spans="1:29" ht="69" x14ac:dyDescent="0.3">
      <c r="A86" s="9"/>
      <c r="B86" s="140">
        <f t="shared" si="1"/>
        <v>81</v>
      </c>
      <c r="C86" s="35">
        <v>630885</v>
      </c>
      <c r="D86" s="36" t="s">
        <v>304</v>
      </c>
      <c r="E86" s="36" t="s">
        <v>323</v>
      </c>
      <c r="F86" s="23" t="s">
        <v>310</v>
      </c>
      <c r="G86" s="23" t="s">
        <v>13</v>
      </c>
      <c r="H86" s="23" t="s">
        <v>3</v>
      </c>
      <c r="I86" s="23">
        <v>1</v>
      </c>
      <c r="J86" s="38">
        <v>1</v>
      </c>
      <c r="K86" s="39">
        <v>0</v>
      </c>
      <c r="L86" s="9"/>
      <c r="M86" s="9"/>
      <c r="N86" s="9"/>
      <c r="O86" s="9"/>
      <c r="P86" s="9"/>
      <c r="Q86" s="9"/>
      <c r="R86" s="9"/>
      <c r="S86" s="9"/>
      <c r="T86" s="9"/>
      <c r="U86" s="9"/>
      <c r="V86" s="9"/>
      <c r="W86" s="9"/>
      <c r="X86" s="9"/>
      <c r="Y86" s="9"/>
      <c r="Z86" s="9"/>
      <c r="AA86" s="9"/>
      <c r="AB86" s="9"/>
      <c r="AC86" s="9"/>
    </row>
    <row r="87" spans="1:29" ht="92" x14ac:dyDescent="0.3">
      <c r="A87" s="9"/>
      <c r="B87" s="140">
        <f t="shared" si="1"/>
        <v>82</v>
      </c>
      <c r="C87" s="35">
        <v>633924</v>
      </c>
      <c r="D87" s="36" t="s">
        <v>324</v>
      </c>
      <c r="E87" s="36" t="s">
        <v>325</v>
      </c>
      <c r="F87" s="23" t="s">
        <v>310</v>
      </c>
      <c r="G87" s="23" t="s">
        <v>13</v>
      </c>
      <c r="H87" s="23" t="s">
        <v>3</v>
      </c>
      <c r="I87" s="23">
        <v>1</v>
      </c>
      <c r="J87" s="38">
        <v>1</v>
      </c>
      <c r="K87" s="39">
        <v>0</v>
      </c>
      <c r="L87" s="9"/>
      <c r="M87" s="9"/>
      <c r="N87" s="9"/>
      <c r="O87" s="9"/>
      <c r="P87" s="9"/>
      <c r="Q87" s="9"/>
      <c r="R87" s="9"/>
      <c r="S87" s="9"/>
      <c r="T87" s="9"/>
      <c r="U87" s="9"/>
      <c r="V87" s="9"/>
      <c r="W87" s="9"/>
      <c r="X87" s="9"/>
      <c r="Y87" s="9"/>
      <c r="Z87" s="9"/>
      <c r="AA87" s="9"/>
      <c r="AB87" s="9"/>
      <c r="AC87" s="9"/>
    </row>
    <row r="88" spans="1:29" ht="46" x14ac:dyDescent="0.3">
      <c r="A88" s="9"/>
      <c r="B88" s="140">
        <f t="shared" si="1"/>
        <v>83</v>
      </c>
      <c r="C88" s="35">
        <v>633925</v>
      </c>
      <c r="D88" s="36" t="s">
        <v>326</v>
      </c>
      <c r="E88" s="36" t="s">
        <v>327</v>
      </c>
      <c r="F88" s="23" t="s">
        <v>310</v>
      </c>
      <c r="G88" s="23" t="s">
        <v>13</v>
      </c>
      <c r="H88" s="23" t="s">
        <v>3</v>
      </c>
      <c r="I88" s="23">
        <v>1</v>
      </c>
      <c r="J88" s="38">
        <v>1</v>
      </c>
      <c r="K88" s="39">
        <v>0</v>
      </c>
      <c r="L88" s="9"/>
      <c r="M88" s="9"/>
      <c r="N88" s="9"/>
      <c r="O88" s="9"/>
      <c r="P88" s="9"/>
      <c r="Q88" s="9"/>
      <c r="R88" s="9"/>
      <c r="S88" s="9"/>
      <c r="T88" s="9"/>
      <c r="U88" s="9"/>
      <c r="V88" s="9"/>
      <c r="W88" s="9"/>
      <c r="X88" s="9"/>
      <c r="Y88" s="9"/>
      <c r="Z88" s="9"/>
      <c r="AA88" s="9"/>
      <c r="AB88" s="9"/>
      <c r="AC88" s="9"/>
    </row>
    <row r="89" spans="1:29" ht="92" x14ac:dyDescent="0.3">
      <c r="A89" s="9"/>
      <c r="B89" s="140">
        <f t="shared" si="1"/>
        <v>84</v>
      </c>
      <c r="C89" s="35">
        <v>633966</v>
      </c>
      <c r="D89" s="36" t="s">
        <v>328</v>
      </c>
      <c r="E89" s="36" t="s">
        <v>329</v>
      </c>
      <c r="F89" s="23" t="s">
        <v>18</v>
      </c>
      <c r="G89" s="23" t="s">
        <v>13</v>
      </c>
      <c r="H89" s="23" t="s">
        <v>3</v>
      </c>
      <c r="I89" s="23">
        <v>1</v>
      </c>
      <c r="J89" s="38">
        <v>1</v>
      </c>
      <c r="K89" s="39">
        <v>0</v>
      </c>
      <c r="L89" s="9"/>
      <c r="M89" s="9"/>
      <c r="N89" s="9"/>
      <c r="O89" s="9"/>
      <c r="P89" s="9"/>
      <c r="Q89" s="9"/>
      <c r="R89" s="9"/>
      <c r="S89" s="9"/>
      <c r="T89" s="9"/>
      <c r="U89" s="9"/>
      <c r="V89" s="9"/>
      <c r="W89" s="9"/>
      <c r="X89" s="9"/>
      <c r="Y89" s="9"/>
      <c r="Z89" s="9"/>
      <c r="AA89" s="9"/>
      <c r="AB89" s="9"/>
      <c r="AC89" s="9"/>
    </row>
    <row r="90" spans="1:29" ht="184" x14ac:dyDescent="0.3">
      <c r="A90" s="9"/>
      <c r="B90" s="140">
        <f t="shared" si="1"/>
        <v>85</v>
      </c>
      <c r="C90" s="35">
        <v>635490</v>
      </c>
      <c r="D90" s="36" t="s">
        <v>332</v>
      </c>
      <c r="E90" s="36" t="s">
        <v>333</v>
      </c>
      <c r="F90" s="23" t="s">
        <v>334</v>
      </c>
      <c r="G90" s="23" t="s">
        <v>13</v>
      </c>
      <c r="H90" s="23" t="s">
        <v>3</v>
      </c>
      <c r="I90" s="23">
        <v>1</v>
      </c>
      <c r="J90" s="38">
        <v>1</v>
      </c>
      <c r="K90" s="39">
        <v>0</v>
      </c>
      <c r="L90" s="9"/>
      <c r="M90" s="9"/>
      <c r="N90" s="9"/>
      <c r="O90" s="9"/>
      <c r="P90" s="9"/>
      <c r="Q90" s="9"/>
      <c r="R90" s="9"/>
      <c r="S90" s="9"/>
      <c r="T90" s="9"/>
      <c r="U90" s="9"/>
      <c r="V90" s="9"/>
      <c r="W90" s="9"/>
      <c r="X90" s="9"/>
      <c r="Y90" s="9"/>
      <c r="Z90" s="9"/>
      <c r="AA90" s="9"/>
      <c r="AB90" s="9"/>
      <c r="AC90" s="9"/>
    </row>
    <row r="91" spans="1:29" ht="92" x14ac:dyDescent="0.3">
      <c r="A91" s="9"/>
      <c r="B91" s="140">
        <f t="shared" si="1"/>
        <v>86</v>
      </c>
      <c r="C91" s="35">
        <v>637024</v>
      </c>
      <c r="D91" s="36" t="s">
        <v>335</v>
      </c>
      <c r="E91" s="36" t="s">
        <v>336</v>
      </c>
      <c r="F91" s="23" t="s">
        <v>18</v>
      </c>
      <c r="G91" s="23" t="s">
        <v>13</v>
      </c>
      <c r="H91" s="23" t="s">
        <v>3</v>
      </c>
      <c r="I91" s="23">
        <v>1</v>
      </c>
      <c r="J91" s="38">
        <v>1</v>
      </c>
      <c r="K91" s="39">
        <v>0</v>
      </c>
      <c r="L91" s="9"/>
      <c r="M91" s="9"/>
      <c r="N91" s="9"/>
      <c r="O91" s="9"/>
      <c r="P91" s="9"/>
      <c r="Q91" s="9"/>
      <c r="R91" s="9"/>
      <c r="S91" s="9"/>
      <c r="T91" s="9"/>
      <c r="U91" s="9"/>
      <c r="V91" s="9"/>
      <c r="W91" s="9"/>
      <c r="X91" s="9"/>
      <c r="Y91" s="9"/>
      <c r="Z91" s="9"/>
      <c r="AA91" s="9"/>
      <c r="AB91" s="9"/>
      <c r="AC91" s="9"/>
    </row>
    <row r="92" spans="1:29" ht="195.5" x14ac:dyDescent="0.3">
      <c r="A92" s="17"/>
      <c r="B92" s="140">
        <f t="shared" si="1"/>
        <v>87</v>
      </c>
      <c r="C92" s="46" t="s">
        <v>1554</v>
      </c>
      <c r="D92" s="36" t="s">
        <v>1547</v>
      </c>
      <c r="E92" s="36" t="s">
        <v>1548</v>
      </c>
      <c r="F92" s="23" t="s">
        <v>18</v>
      </c>
      <c r="G92" s="23" t="s">
        <v>13</v>
      </c>
      <c r="H92" s="23" t="s">
        <v>3</v>
      </c>
      <c r="I92" s="23">
        <v>1</v>
      </c>
      <c r="J92" s="38">
        <v>1</v>
      </c>
      <c r="K92" s="39">
        <v>0</v>
      </c>
      <c r="L92" s="9"/>
      <c r="M92" s="9"/>
      <c r="N92" s="9"/>
      <c r="O92" s="9"/>
      <c r="P92" s="9"/>
      <c r="Q92" s="9"/>
      <c r="R92" s="9"/>
      <c r="S92" s="9"/>
      <c r="T92" s="9"/>
      <c r="U92" s="9"/>
      <c r="V92" s="9"/>
      <c r="W92" s="9"/>
      <c r="X92" s="9"/>
      <c r="Y92" s="9"/>
      <c r="Z92" s="9"/>
      <c r="AA92" s="9"/>
      <c r="AB92" s="9"/>
      <c r="AC92" s="9"/>
    </row>
    <row r="93" spans="1:29" ht="46" x14ac:dyDescent="0.3">
      <c r="A93" s="9"/>
      <c r="B93" s="140">
        <f t="shared" si="1"/>
        <v>88</v>
      </c>
      <c r="C93" s="35">
        <v>639036</v>
      </c>
      <c r="D93" s="36" t="s">
        <v>337</v>
      </c>
      <c r="E93" s="36" t="s">
        <v>339</v>
      </c>
      <c r="F93" s="23" t="s">
        <v>310</v>
      </c>
      <c r="G93" s="23" t="s">
        <v>13</v>
      </c>
      <c r="H93" s="23" t="s">
        <v>3</v>
      </c>
      <c r="I93" s="23">
        <v>1</v>
      </c>
      <c r="J93" s="38">
        <v>1</v>
      </c>
      <c r="K93" s="39">
        <v>0</v>
      </c>
      <c r="L93" s="9"/>
      <c r="M93" s="9"/>
      <c r="N93" s="9"/>
      <c r="O93" s="9"/>
      <c r="P93" s="9"/>
      <c r="Q93" s="9"/>
      <c r="R93" s="9"/>
      <c r="S93" s="9"/>
      <c r="T93" s="9"/>
      <c r="U93" s="9"/>
      <c r="V93" s="9"/>
      <c r="W93" s="9"/>
      <c r="X93" s="9"/>
      <c r="Y93" s="9"/>
      <c r="Z93" s="9"/>
      <c r="AA93" s="9"/>
      <c r="AB93" s="9"/>
      <c r="AC93" s="9"/>
    </row>
    <row r="94" spans="1:29" ht="103.5" x14ac:dyDescent="0.3">
      <c r="A94" s="9"/>
      <c r="B94" s="140">
        <f t="shared" si="1"/>
        <v>89</v>
      </c>
      <c r="C94" s="35">
        <v>641422</v>
      </c>
      <c r="D94" s="36" t="s">
        <v>340</v>
      </c>
      <c r="E94" s="36" t="s">
        <v>341</v>
      </c>
      <c r="F94" s="23" t="s">
        <v>342</v>
      </c>
      <c r="G94" s="23" t="s">
        <v>13</v>
      </c>
      <c r="H94" s="23" t="s">
        <v>3</v>
      </c>
      <c r="I94" s="23">
        <v>1</v>
      </c>
      <c r="J94" s="38">
        <v>1</v>
      </c>
      <c r="K94" s="39">
        <v>0</v>
      </c>
      <c r="L94" s="9"/>
      <c r="M94" s="9"/>
      <c r="N94" s="9"/>
      <c r="O94" s="9"/>
      <c r="P94" s="9"/>
      <c r="Q94" s="9"/>
      <c r="R94" s="9"/>
      <c r="S94" s="9"/>
      <c r="T94" s="9"/>
      <c r="U94" s="9"/>
      <c r="V94" s="9"/>
      <c r="W94" s="9"/>
      <c r="X94" s="9"/>
      <c r="Y94" s="9"/>
      <c r="Z94" s="9"/>
      <c r="AA94" s="9"/>
      <c r="AB94" s="9"/>
      <c r="AC94" s="9"/>
    </row>
    <row r="95" spans="1:29" ht="69" x14ac:dyDescent="0.3">
      <c r="A95" s="9"/>
      <c r="B95" s="140">
        <f t="shared" si="1"/>
        <v>90</v>
      </c>
      <c r="C95" s="35">
        <v>641676</v>
      </c>
      <c r="D95" s="36" t="s">
        <v>343</v>
      </c>
      <c r="E95" s="36" t="s">
        <v>344</v>
      </c>
      <c r="F95" s="23" t="s">
        <v>334</v>
      </c>
      <c r="G95" s="23" t="s">
        <v>13</v>
      </c>
      <c r="H95" s="23" t="s">
        <v>3</v>
      </c>
      <c r="I95" s="23">
        <v>1</v>
      </c>
      <c r="J95" s="38">
        <v>1</v>
      </c>
      <c r="K95" s="39">
        <v>0</v>
      </c>
      <c r="L95" s="9"/>
      <c r="M95" s="9"/>
      <c r="N95" s="9"/>
      <c r="O95" s="9"/>
      <c r="P95" s="9"/>
      <c r="Q95" s="9"/>
      <c r="R95" s="9"/>
      <c r="S95" s="9"/>
      <c r="T95" s="9"/>
      <c r="U95" s="9"/>
      <c r="V95" s="9"/>
      <c r="W95" s="9"/>
      <c r="X95" s="9"/>
      <c r="Y95" s="9"/>
      <c r="Z95" s="9"/>
      <c r="AA95" s="9"/>
      <c r="AB95" s="9"/>
      <c r="AC95" s="9"/>
    </row>
    <row r="96" spans="1:29" ht="92" x14ac:dyDescent="0.3">
      <c r="A96" s="9"/>
      <c r="B96" s="140">
        <f t="shared" si="1"/>
        <v>91</v>
      </c>
      <c r="C96" s="35">
        <v>642574</v>
      </c>
      <c r="D96" s="36" t="s">
        <v>351</v>
      </c>
      <c r="E96" s="36" t="s">
        <v>352</v>
      </c>
      <c r="F96" s="23" t="s">
        <v>18</v>
      </c>
      <c r="G96" s="23" t="s">
        <v>13</v>
      </c>
      <c r="H96" s="23" t="s">
        <v>3</v>
      </c>
      <c r="I96" s="23">
        <v>1</v>
      </c>
      <c r="J96" s="38">
        <v>1</v>
      </c>
      <c r="K96" s="39">
        <v>0</v>
      </c>
      <c r="L96" s="9"/>
      <c r="M96" s="9"/>
      <c r="N96" s="9"/>
      <c r="O96" s="9"/>
      <c r="P96" s="9"/>
      <c r="Q96" s="9"/>
      <c r="R96" s="9"/>
      <c r="S96" s="9"/>
      <c r="T96" s="9"/>
      <c r="U96" s="9"/>
      <c r="V96" s="9"/>
      <c r="W96" s="9"/>
      <c r="X96" s="9"/>
      <c r="Y96" s="9"/>
      <c r="Z96" s="9"/>
      <c r="AA96" s="9"/>
      <c r="AB96" s="9"/>
      <c r="AC96" s="9"/>
    </row>
    <row r="97" spans="1:29" ht="103.5" x14ac:dyDescent="0.3">
      <c r="A97" s="9"/>
      <c r="B97" s="140">
        <f t="shared" si="1"/>
        <v>92</v>
      </c>
      <c r="C97" s="35">
        <v>643803</v>
      </c>
      <c r="D97" s="36" t="s">
        <v>353</v>
      </c>
      <c r="E97" s="36" t="s">
        <v>354</v>
      </c>
      <c r="F97" s="23" t="s">
        <v>18</v>
      </c>
      <c r="G97" s="23" t="s">
        <v>13</v>
      </c>
      <c r="H97" s="23" t="s">
        <v>3</v>
      </c>
      <c r="I97" s="23">
        <v>1</v>
      </c>
      <c r="J97" s="38">
        <v>1</v>
      </c>
      <c r="K97" s="39">
        <v>0</v>
      </c>
      <c r="L97" s="9"/>
      <c r="M97" s="9"/>
      <c r="N97" s="9"/>
      <c r="O97" s="9"/>
      <c r="P97" s="9"/>
      <c r="Q97" s="9"/>
      <c r="R97" s="9"/>
      <c r="S97" s="9"/>
      <c r="T97" s="9"/>
      <c r="U97" s="9"/>
      <c r="V97" s="9"/>
      <c r="W97" s="9"/>
      <c r="X97" s="9"/>
      <c r="Y97" s="9"/>
      <c r="Z97" s="9"/>
      <c r="AA97" s="9"/>
      <c r="AB97" s="9"/>
      <c r="AC97" s="9"/>
    </row>
    <row r="98" spans="1:29" ht="34.5" x14ac:dyDescent="0.3">
      <c r="A98" s="9"/>
      <c r="B98" s="140">
        <f t="shared" si="1"/>
        <v>93</v>
      </c>
      <c r="C98" s="35">
        <v>645204</v>
      </c>
      <c r="D98" s="36" t="s">
        <v>355</v>
      </c>
      <c r="E98" s="36" t="s">
        <v>356</v>
      </c>
      <c r="F98" s="23" t="s">
        <v>18</v>
      </c>
      <c r="G98" s="23" t="s">
        <v>13</v>
      </c>
      <c r="H98" s="23" t="s">
        <v>3</v>
      </c>
      <c r="I98" s="23">
        <v>1</v>
      </c>
      <c r="J98" s="38">
        <v>1</v>
      </c>
      <c r="K98" s="39">
        <v>0</v>
      </c>
      <c r="L98" s="9"/>
      <c r="M98" s="9"/>
      <c r="N98" s="9"/>
      <c r="O98" s="9"/>
      <c r="P98" s="9"/>
      <c r="Q98" s="9"/>
      <c r="R98" s="9"/>
      <c r="S98" s="9"/>
      <c r="T98" s="9"/>
      <c r="U98" s="9"/>
      <c r="V98" s="9"/>
      <c r="W98" s="9"/>
      <c r="X98" s="9"/>
      <c r="Y98" s="9"/>
      <c r="Z98" s="9"/>
      <c r="AA98" s="9"/>
      <c r="AB98" s="9"/>
      <c r="AC98" s="9"/>
    </row>
    <row r="99" spans="1:29" ht="34.5" x14ac:dyDescent="0.3">
      <c r="A99" s="9"/>
      <c r="B99" s="140">
        <f t="shared" si="1"/>
        <v>94</v>
      </c>
      <c r="C99" s="35">
        <v>645958</v>
      </c>
      <c r="D99" s="36" t="s">
        <v>357</v>
      </c>
      <c r="E99" s="36" t="s">
        <v>358</v>
      </c>
      <c r="F99" s="23" t="s">
        <v>359</v>
      </c>
      <c r="G99" s="23" t="s">
        <v>13</v>
      </c>
      <c r="H99" s="23" t="s">
        <v>3</v>
      </c>
      <c r="I99" s="23">
        <v>1</v>
      </c>
      <c r="J99" s="38">
        <v>1</v>
      </c>
      <c r="K99" s="39">
        <v>0</v>
      </c>
      <c r="L99" s="9"/>
      <c r="M99" s="9"/>
      <c r="N99" s="9"/>
      <c r="O99" s="9"/>
      <c r="P99" s="9"/>
      <c r="Q99" s="9"/>
      <c r="R99" s="9"/>
      <c r="S99" s="9"/>
      <c r="T99" s="9"/>
      <c r="U99" s="9"/>
      <c r="V99" s="9"/>
      <c r="W99" s="9"/>
      <c r="X99" s="9"/>
      <c r="Y99" s="9"/>
      <c r="Z99" s="9"/>
      <c r="AA99" s="9"/>
      <c r="AB99" s="9"/>
      <c r="AC99" s="9"/>
    </row>
    <row r="100" spans="1:29" ht="34.5" x14ac:dyDescent="0.3">
      <c r="A100" s="9"/>
      <c r="B100" s="140">
        <f t="shared" si="1"/>
        <v>95</v>
      </c>
      <c r="C100" s="35">
        <v>645959</v>
      </c>
      <c r="D100" s="36" t="s">
        <v>360</v>
      </c>
      <c r="E100" s="36" t="s">
        <v>361</v>
      </c>
      <c r="F100" s="23" t="s">
        <v>359</v>
      </c>
      <c r="G100" s="23" t="s">
        <v>13</v>
      </c>
      <c r="H100" s="23" t="s">
        <v>3</v>
      </c>
      <c r="I100" s="23">
        <v>1</v>
      </c>
      <c r="J100" s="38">
        <v>1</v>
      </c>
      <c r="K100" s="39">
        <v>0</v>
      </c>
      <c r="L100" s="9"/>
      <c r="M100" s="9"/>
      <c r="N100" s="9"/>
      <c r="O100" s="9"/>
      <c r="P100" s="9"/>
      <c r="Q100" s="9"/>
      <c r="R100" s="9"/>
      <c r="S100" s="9"/>
      <c r="T100" s="9"/>
      <c r="U100" s="9"/>
      <c r="V100" s="9"/>
      <c r="W100" s="9"/>
      <c r="X100" s="9"/>
      <c r="Y100" s="9"/>
      <c r="Z100" s="9"/>
      <c r="AA100" s="9"/>
      <c r="AB100" s="9"/>
      <c r="AC100" s="9"/>
    </row>
    <row r="101" spans="1:29" ht="23" x14ac:dyDescent="0.3">
      <c r="A101" s="9"/>
      <c r="B101" s="140">
        <f t="shared" si="1"/>
        <v>96</v>
      </c>
      <c r="C101" s="35">
        <v>646143</v>
      </c>
      <c r="D101" s="36" t="s">
        <v>49</v>
      </c>
      <c r="E101" s="36" t="s">
        <v>362</v>
      </c>
      <c r="F101" s="23" t="s">
        <v>18</v>
      </c>
      <c r="G101" s="23" t="s">
        <v>13</v>
      </c>
      <c r="H101" s="23" t="s">
        <v>3</v>
      </c>
      <c r="I101" s="23">
        <v>1</v>
      </c>
      <c r="J101" s="38">
        <v>1</v>
      </c>
      <c r="K101" s="39">
        <v>0</v>
      </c>
      <c r="L101" s="9"/>
      <c r="M101" s="9"/>
      <c r="N101" s="9"/>
      <c r="O101" s="9"/>
      <c r="P101" s="9"/>
      <c r="Q101" s="9"/>
      <c r="R101" s="9"/>
      <c r="S101" s="9"/>
      <c r="T101" s="9"/>
      <c r="U101" s="9"/>
      <c r="V101" s="9"/>
      <c r="W101" s="9"/>
      <c r="X101" s="9"/>
      <c r="Y101" s="9"/>
      <c r="Z101" s="9"/>
      <c r="AA101" s="9"/>
      <c r="AB101" s="9"/>
      <c r="AC101" s="9"/>
    </row>
    <row r="102" spans="1:29" ht="23" x14ac:dyDescent="0.3">
      <c r="A102" s="9"/>
      <c r="B102" s="140">
        <f t="shared" si="1"/>
        <v>97</v>
      </c>
      <c r="C102" s="35">
        <v>646147</v>
      </c>
      <c r="D102" s="36" t="s">
        <v>49</v>
      </c>
      <c r="E102" s="36" t="s">
        <v>363</v>
      </c>
      <c r="F102" s="23" t="s">
        <v>18</v>
      </c>
      <c r="G102" s="23" t="s">
        <v>13</v>
      </c>
      <c r="H102" s="23" t="s">
        <v>3</v>
      </c>
      <c r="I102" s="23">
        <v>1</v>
      </c>
      <c r="J102" s="38">
        <v>1</v>
      </c>
      <c r="K102" s="39">
        <v>0</v>
      </c>
      <c r="L102" s="9"/>
      <c r="M102" s="9"/>
      <c r="N102" s="9"/>
      <c r="O102" s="9"/>
      <c r="P102" s="9"/>
      <c r="Q102" s="9"/>
      <c r="R102" s="9"/>
      <c r="S102" s="9"/>
      <c r="T102" s="9"/>
      <c r="U102" s="9"/>
      <c r="V102" s="9"/>
      <c r="W102" s="9"/>
      <c r="X102" s="9"/>
      <c r="Y102" s="9"/>
      <c r="Z102" s="9"/>
      <c r="AA102" s="9"/>
      <c r="AB102" s="9"/>
      <c r="AC102" s="9"/>
    </row>
    <row r="103" spans="1:29" ht="80.5" x14ac:dyDescent="0.3">
      <c r="A103" s="9"/>
      <c r="B103" s="140">
        <f t="shared" si="1"/>
        <v>98</v>
      </c>
      <c r="C103" s="35">
        <v>648984</v>
      </c>
      <c r="D103" s="36" t="s">
        <v>364</v>
      </c>
      <c r="E103" s="36" t="s">
        <v>365</v>
      </c>
      <c r="F103" s="23" t="s">
        <v>18</v>
      </c>
      <c r="G103" s="23" t="s">
        <v>13</v>
      </c>
      <c r="H103" s="23" t="s">
        <v>3</v>
      </c>
      <c r="I103" s="23">
        <v>1</v>
      </c>
      <c r="J103" s="38">
        <v>1</v>
      </c>
      <c r="K103" s="39">
        <v>0</v>
      </c>
      <c r="L103" s="9"/>
      <c r="M103" s="9"/>
      <c r="N103" s="9"/>
      <c r="O103" s="9"/>
      <c r="P103" s="9"/>
      <c r="Q103" s="9"/>
      <c r="R103" s="9"/>
      <c r="S103" s="9"/>
      <c r="T103" s="9"/>
      <c r="U103" s="9"/>
      <c r="V103" s="9"/>
      <c r="W103" s="9"/>
      <c r="X103" s="9"/>
      <c r="Y103" s="9"/>
      <c r="Z103" s="9"/>
      <c r="AA103" s="9"/>
      <c r="AB103" s="9"/>
      <c r="AC103" s="9"/>
    </row>
    <row r="104" spans="1:29" ht="80.5" x14ac:dyDescent="0.3">
      <c r="A104" s="9"/>
      <c r="B104" s="140">
        <f t="shared" si="1"/>
        <v>99</v>
      </c>
      <c r="C104" s="35">
        <v>648985</v>
      </c>
      <c r="D104" s="36" t="s">
        <v>366</v>
      </c>
      <c r="E104" s="36" t="s">
        <v>367</v>
      </c>
      <c r="F104" s="23" t="s">
        <v>18</v>
      </c>
      <c r="G104" s="23" t="s">
        <v>13</v>
      </c>
      <c r="H104" s="23" t="s">
        <v>3</v>
      </c>
      <c r="I104" s="23">
        <v>1</v>
      </c>
      <c r="J104" s="38">
        <v>1</v>
      </c>
      <c r="K104" s="39">
        <v>0</v>
      </c>
      <c r="L104" s="9"/>
      <c r="M104" s="9"/>
      <c r="N104" s="9"/>
      <c r="O104" s="9"/>
      <c r="P104" s="9"/>
      <c r="Q104" s="9"/>
      <c r="R104" s="9"/>
      <c r="S104" s="9"/>
      <c r="T104" s="9"/>
      <c r="U104" s="9"/>
      <c r="V104" s="9"/>
      <c r="W104" s="9"/>
      <c r="X104" s="9"/>
      <c r="Y104" s="9"/>
      <c r="Z104" s="9"/>
      <c r="AA104" s="9"/>
      <c r="AB104" s="9"/>
      <c r="AC104" s="9"/>
    </row>
    <row r="105" spans="1:29" ht="92" x14ac:dyDescent="0.3">
      <c r="A105" s="9"/>
      <c r="B105" s="140">
        <f t="shared" si="1"/>
        <v>100</v>
      </c>
      <c r="C105" s="35">
        <v>648986</v>
      </c>
      <c r="D105" s="36" t="s">
        <v>368</v>
      </c>
      <c r="E105" s="36" t="s">
        <v>369</v>
      </c>
      <c r="F105" s="23" t="s">
        <v>18</v>
      </c>
      <c r="G105" s="23" t="s">
        <v>13</v>
      </c>
      <c r="H105" s="23" t="s">
        <v>3</v>
      </c>
      <c r="I105" s="23">
        <v>1</v>
      </c>
      <c r="J105" s="38">
        <v>1</v>
      </c>
      <c r="K105" s="39">
        <v>0</v>
      </c>
      <c r="L105" s="9"/>
      <c r="M105" s="9"/>
      <c r="N105" s="9"/>
      <c r="O105" s="9"/>
      <c r="P105" s="9"/>
      <c r="Q105" s="9"/>
      <c r="R105" s="9"/>
      <c r="S105" s="9"/>
      <c r="T105" s="9"/>
      <c r="U105" s="9"/>
      <c r="V105" s="9"/>
      <c r="W105" s="9"/>
      <c r="X105" s="9"/>
      <c r="Y105" s="9"/>
      <c r="Z105" s="9"/>
      <c r="AA105" s="9"/>
      <c r="AB105" s="9"/>
      <c r="AC105" s="9"/>
    </row>
    <row r="106" spans="1:29" ht="138" x14ac:dyDescent="0.3">
      <c r="A106" s="9"/>
      <c r="B106" s="140">
        <f t="shared" si="1"/>
        <v>101</v>
      </c>
      <c r="C106" s="35">
        <v>648990</v>
      </c>
      <c r="D106" s="36" t="s">
        <v>370</v>
      </c>
      <c r="E106" s="36" t="s">
        <v>371</v>
      </c>
      <c r="F106" s="23" t="s">
        <v>18</v>
      </c>
      <c r="G106" s="23" t="s">
        <v>13</v>
      </c>
      <c r="H106" s="23" t="s">
        <v>3</v>
      </c>
      <c r="I106" s="23">
        <v>1</v>
      </c>
      <c r="J106" s="38">
        <v>1</v>
      </c>
      <c r="K106" s="39">
        <v>0</v>
      </c>
      <c r="L106" s="9"/>
      <c r="M106" s="9"/>
      <c r="N106" s="9"/>
      <c r="O106" s="9"/>
      <c r="P106" s="9"/>
      <c r="Q106" s="9"/>
      <c r="R106" s="9"/>
      <c r="S106" s="9"/>
      <c r="T106" s="9"/>
      <c r="U106" s="9"/>
      <c r="V106" s="9"/>
      <c r="W106" s="9"/>
      <c r="X106" s="9"/>
      <c r="Y106" s="9"/>
      <c r="Z106" s="9"/>
      <c r="AA106" s="9"/>
      <c r="AB106" s="9"/>
      <c r="AC106" s="9"/>
    </row>
    <row r="107" spans="1:29" ht="138" x14ac:dyDescent="0.3">
      <c r="A107" s="9"/>
      <c r="B107" s="140">
        <f t="shared" si="1"/>
        <v>102</v>
      </c>
      <c r="C107" s="35">
        <v>649130</v>
      </c>
      <c r="D107" s="36" t="s">
        <v>372</v>
      </c>
      <c r="E107" s="36" t="s">
        <v>373</v>
      </c>
      <c r="F107" s="23" t="s">
        <v>18</v>
      </c>
      <c r="G107" s="23" t="s">
        <v>13</v>
      </c>
      <c r="H107" s="23" t="s">
        <v>3</v>
      </c>
      <c r="I107" s="23">
        <v>1</v>
      </c>
      <c r="J107" s="38">
        <v>1</v>
      </c>
      <c r="K107" s="39">
        <v>0</v>
      </c>
      <c r="L107" s="9"/>
      <c r="M107" s="9"/>
      <c r="N107" s="9"/>
      <c r="O107" s="9"/>
      <c r="P107" s="9"/>
      <c r="Q107" s="9"/>
      <c r="R107" s="9"/>
      <c r="S107" s="9"/>
      <c r="T107" s="9"/>
      <c r="U107" s="9"/>
      <c r="V107" s="9"/>
      <c r="W107" s="9"/>
      <c r="X107" s="9"/>
      <c r="Y107" s="9"/>
      <c r="Z107" s="9"/>
      <c r="AA107" s="9"/>
      <c r="AB107" s="9"/>
      <c r="AC107" s="9"/>
    </row>
    <row r="108" spans="1:29" ht="126.5" x14ac:dyDescent="0.3">
      <c r="A108" s="9"/>
      <c r="B108" s="140">
        <f t="shared" si="1"/>
        <v>103</v>
      </c>
      <c r="C108" s="35">
        <v>653929</v>
      </c>
      <c r="D108" s="36" t="s">
        <v>374</v>
      </c>
      <c r="E108" s="36" t="s">
        <v>1553</v>
      </c>
      <c r="F108" s="23" t="s">
        <v>312</v>
      </c>
      <c r="G108" s="23" t="s">
        <v>13</v>
      </c>
      <c r="H108" s="23" t="s">
        <v>3</v>
      </c>
      <c r="I108" s="23">
        <v>1</v>
      </c>
      <c r="J108" s="38">
        <v>1</v>
      </c>
      <c r="K108" s="39">
        <v>0</v>
      </c>
      <c r="L108" s="9"/>
      <c r="M108" s="9"/>
      <c r="N108" s="9"/>
      <c r="O108" s="9"/>
      <c r="P108" s="9"/>
      <c r="Q108" s="9"/>
      <c r="R108" s="9"/>
      <c r="S108" s="9"/>
      <c r="T108" s="9"/>
      <c r="U108" s="9"/>
      <c r="V108" s="9"/>
      <c r="W108" s="9"/>
      <c r="X108" s="9"/>
      <c r="Y108" s="9"/>
      <c r="Z108" s="9"/>
      <c r="AA108" s="9"/>
      <c r="AB108" s="9"/>
      <c r="AC108" s="9"/>
    </row>
    <row r="109" spans="1:29" ht="149.5" x14ac:dyDescent="0.3">
      <c r="A109" s="9"/>
      <c r="B109" s="140">
        <f t="shared" si="1"/>
        <v>104</v>
      </c>
      <c r="C109" s="35">
        <v>653933</v>
      </c>
      <c r="D109" s="36" t="s">
        <v>374</v>
      </c>
      <c r="E109" s="36" t="s">
        <v>375</v>
      </c>
      <c r="F109" s="23" t="s">
        <v>312</v>
      </c>
      <c r="G109" s="23" t="s">
        <v>13</v>
      </c>
      <c r="H109" s="23" t="s">
        <v>3</v>
      </c>
      <c r="I109" s="23">
        <v>1</v>
      </c>
      <c r="J109" s="38">
        <v>1</v>
      </c>
      <c r="K109" s="39">
        <v>0</v>
      </c>
      <c r="L109" s="9"/>
      <c r="M109" s="9"/>
      <c r="N109" s="9"/>
      <c r="O109" s="9"/>
      <c r="P109" s="9"/>
      <c r="Q109" s="9"/>
      <c r="R109" s="9"/>
      <c r="S109" s="9"/>
      <c r="T109" s="9"/>
      <c r="U109" s="9"/>
      <c r="V109" s="9"/>
      <c r="W109" s="9"/>
      <c r="X109" s="9"/>
      <c r="Y109" s="9"/>
      <c r="Z109" s="9"/>
      <c r="AA109" s="9"/>
      <c r="AB109" s="9"/>
      <c r="AC109" s="9"/>
    </row>
    <row r="110" spans="1:29" ht="184" x14ac:dyDescent="0.3">
      <c r="A110" s="9"/>
      <c r="B110" s="140">
        <f t="shared" si="1"/>
        <v>105</v>
      </c>
      <c r="C110" s="35">
        <v>654329</v>
      </c>
      <c r="D110" s="36" t="s">
        <v>376</v>
      </c>
      <c r="E110" s="36" t="s">
        <v>377</v>
      </c>
      <c r="F110" s="23" t="s">
        <v>18</v>
      </c>
      <c r="G110" s="23" t="s">
        <v>13</v>
      </c>
      <c r="H110" s="23" t="s">
        <v>3</v>
      </c>
      <c r="I110" s="23">
        <v>1</v>
      </c>
      <c r="J110" s="38">
        <v>1</v>
      </c>
      <c r="K110" s="39">
        <v>0</v>
      </c>
      <c r="L110" s="9"/>
      <c r="M110" s="9"/>
      <c r="N110" s="9"/>
      <c r="O110" s="9"/>
      <c r="P110" s="9"/>
      <c r="Q110" s="9"/>
      <c r="R110" s="9"/>
      <c r="S110" s="9"/>
      <c r="T110" s="9"/>
      <c r="U110" s="9"/>
      <c r="V110" s="9"/>
      <c r="W110" s="9"/>
      <c r="X110" s="9"/>
      <c r="Y110" s="9"/>
      <c r="Z110" s="9"/>
      <c r="AA110" s="9"/>
      <c r="AB110" s="9"/>
      <c r="AC110" s="9"/>
    </row>
    <row r="111" spans="1:29" ht="126.5" x14ac:dyDescent="0.3">
      <c r="A111" s="9"/>
      <c r="B111" s="140">
        <f t="shared" si="1"/>
        <v>106</v>
      </c>
      <c r="C111" s="35">
        <v>654336</v>
      </c>
      <c r="D111" s="36" t="s">
        <v>378</v>
      </c>
      <c r="E111" s="36" t="s">
        <v>379</v>
      </c>
      <c r="F111" s="23" t="s">
        <v>18</v>
      </c>
      <c r="G111" s="23" t="s">
        <v>13</v>
      </c>
      <c r="H111" s="23" t="s">
        <v>3</v>
      </c>
      <c r="I111" s="23">
        <v>1</v>
      </c>
      <c r="J111" s="38">
        <v>1</v>
      </c>
      <c r="K111" s="39">
        <v>0</v>
      </c>
      <c r="L111" s="9"/>
      <c r="M111" s="9"/>
      <c r="N111" s="9"/>
      <c r="O111" s="9"/>
      <c r="P111" s="9"/>
      <c r="Q111" s="9"/>
      <c r="R111" s="9"/>
      <c r="S111" s="9"/>
      <c r="T111" s="9"/>
      <c r="U111" s="9"/>
      <c r="V111" s="9"/>
      <c r="W111" s="9"/>
      <c r="X111" s="9"/>
      <c r="Y111" s="9"/>
      <c r="Z111" s="9"/>
      <c r="AA111" s="9"/>
      <c r="AB111" s="9"/>
      <c r="AC111" s="9"/>
    </row>
    <row r="112" spans="1:29" ht="161" x14ac:dyDescent="0.3">
      <c r="A112" s="9"/>
      <c r="B112" s="140">
        <f t="shared" si="1"/>
        <v>107</v>
      </c>
      <c r="C112" s="35">
        <v>656174</v>
      </c>
      <c r="D112" s="36" t="s">
        <v>380</v>
      </c>
      <c r="E112" s="36" t="s">
        <v>381</v>
      </c>
      <c r="F112" s="23" t="s">
        <v>18</v>
      </c>
      <c r="G112" s="23" t="s">
        <v>13</v>
      </c>
      <c r="H112" s="23" t="s">
        <v>3</v>
      </c>
      <c r="I112" s="23">
        <v>1</v>
      </c>
      <c r="J112" s="38">
        <v>1</v>
      </c>
      <c r="K112" s="39">
        <v>0</v>
      </c>
      <c r="L112" s="9"/>
      <c r="M112" s="9"/>
      <c r="N112" s="9"/>
      <c r="O112" s="9"/>
      <c r="P112" s="9"/>
      <c r="Q112" s="9"/>
      <c r="R112" s="9"/>
      <c r="S112" s="9"/>
      <c r="T112" s="9"/>
      <c r="U112" s="9"/>
      <c r="V112" s="9"/>
      <c r="W112" s="9"/>
      <c r="X112" s="9"/>
      <c r="Y112" s="9"/>
      <c r="Z112" s="9"/>
      <c r="AA112" s="9"/>
      <c r="AB112" s="9"/>
      <c r="AC112" s="9"/>
    </row>
    <row r="113" spans="1:29" ht="114" customHeight="1" x14ac:dyDescent="0.3">
      <c r="A113" s="9"/>
      <c r="B113" s="140">
        <f t="shared" si="1"/>
        <v>108</v>
      </c>
      <c r="C113" s="35">
        <v>656179</v>
      </c>
      <c r="D113" s="36" t="s">
        <v>382</v>
      </c>
      <c r="E113" s="36" t="s">
        <v>383</v>
      </c>
      <c r="F113" s="23" t="s">
        <v>18</v>
      </c>
      <c r="G113" s="23" t="s">
        <v>13</v>
      </c>
      <c r="H113" s="23" t="s">
        <v>3</v>
      </c>
      <c r="I113" s="23">
        <v>1</v>
      </c>
      <c r="J113" s="38">
        <v>1</v>
      </c>
      <c r="K113" s="39">
        <v>0</v>
      </c>
      <c r="L113" s="9"/>
      <c r="M113" s="9"/>
      <c r="N113" s="9"/>
      <c r="O113" s="9"/>
      <c r="P113" s="9"/>
      <c r="Q113" s="9"/>
      <c r="R113" s="9"/>
      <c r="S113" s="9"/>
      <c r="T113" s="9"/>
      <c r="U113" s="9"/>
      <c r="V113" s="9"/>
      <c r="W113" s="9"/>
      <c r="X113" s="9"/>
      <c r="Y113" s="9"/>
      <c r="Z113" s="9"/>
      <c r="AA113" s="9"/>
      <c r="AB113" s="9"/>
      <c r="AC113" s="9"/>
    </row>
    <row r="114" spans="1:29" ht="114" customHeight="1" x14ac:dyDescent="0.3">
      <c r="A114" s="9"/>
      <c r="B114" s="140">
        <f t="shared" si="1"/>
        <v>109</v>
      </c>
      <c r="C114" s="35">
        <v>659173</v>
      </c>
      <c r="D114" s="36" t="s">
        <v>384</v>
      </c>
      <c r="E114" s="36" t="s">
        <v>385</v>
      </c>
      <c r="F114" s="23" t="s">
        <v>18</v>
      </c>
      <c r="G114" s="23" t="s">
        <v>13</v>
      </c>
      <c r="H114" s="23" t="s">
        <v>3</v>
      </c>
      <c r="I114" s="23">
        <v>1</v>
      </c>
      <c r="J114" s="38">
        <v>1</v>
      </c>
      <c r="K114" s="39">
        <v>0</v>
      </c>
      <c r="L114" s="9"/>
      <c r="M114" s="9"/>
      <c r="N114" s="9"/>
      <c r="O114" s="9"/>
      <c r="P114" s="9"/>
      <c r="Q114" s="9"/>
      <c r="R114" s="9"/>
      <c r="S114" s="9"/>
      <c r="T114" s="9"/>
      <c r="U114" s="9"/>
      <c r="V114" s="9"/>
      <c r="W114" s="9"/>
      <c r="X114" s="9"/>
      <c r="Y114" s="9"/>
      <c r="Z114" s="9"/>
      <c r="AA114" s="9"/>
      <c r="AB114" s="9"/>
      <c r="AC114" s="9"/>
    </row>
    <row r="115" spans="1:29" ht="115" x14ac:dyDescent="0.3">
      <c r="A115" s="9"/>
      <c r="B115" s="140">
        <f t="shared" si="1"/>
        <v>110</v>
      </c>
      <c r="C115" s="35">
        <v>659191</v>
      </c>
      <c r="D115" s="36" t="s">
        <v>386</v>
      </c>
      <c r="E115" s="36" t="s">
        <v>387</v>
      </c>
      <c r="F115" s="23" t="s">
        <v>18</v>
      </c>
      <c r="G115" s="23" t="s">
        <v>13</v>
      </c>
      <c r="H115" s="23" t="s">
        <v>3</v>
      </c>
      <c r="I115" s="23">
        <v>1</v>
      </c>
      <c r="J115" s="38">
        <v>1</v>
      </c>
      <c r="K115" s="39">
        <v>0</v>
      </c>
      <c r="L115" s="9"/>
      <c r="M115" s="9"/>
      <c r="N115" s="9"/>
      <c r="O115" s="9"/>
      <c r="P115" s="9"/>
      <c r="Q115" s="9"/>
      <c r="R115" s="9"/>
      <c r="S115" s="9"/>
      <c r="T115" s="9"/>
      <c r="U115" s="9"/>
      <c r="V115" s="9"/>
      <c r="W115" s="9"/>
      <c r="X115" s="9"/>
      <c r="Y115" s="9"/>
      <c r="Z115" s="9"/>
      <c r="AA115" s="9"/>
      <c r="AB115" s="9"/>
      <c r="AC115" s="9"/>
    </row>
    <row r="116" spans="1:29" ht="34.5" x14ac:dyDescent="0.3">
      <c r="A116" s="9"/>
      <c r="B116" s="140">
        <f t="shared" si="1"/>
        <v>111</v>
      </c>
      <c r="C116" s="35">
        <v>660495</v>
      </c>
      <c r="D116" s="36" t="s">
        <v>388</v>
      </c>
      <c r="E116" s="36" t="s">
        <v>389</v>
      </c>
      <c r="F116" s="23" t="s">
        <v>311</v>
      </c>
      <c r="G116" s="23" t="s">
        <v>13</v>
      </c>
      <c r="H116" s="23" t="s">
        <v>3</v>
      </c>
      <c r="I116" s="23">
        <v>1</v>
      </c>
      <c r="J116" s="38">
        <v>1</v>
      </c>
      <c r="K116" s="39">
        <v>0</v>
      </c>
      <c r="L116" s="9"/>
      <c r="M116" s="9"/>
      <c r="N116" s="9"/>
      <c r="O116" s="9"/>
      <c r="P116" s="9"/>
      <c r="Q116" s="9"/>
      <c r="R116" s="9"/>
      <c r="S116" s="9"/>
      <c r="T116" s="9"/>
      <c r="U116" s="9"/>
      <c r="V116" s="9"/>
      <c r="W116" s="9"/>
      <c r="X116" s="9"/>
      <c r="Y116" s="9"/>
      <c r="Z116" s="9"/>
      <c r="AA116" s="9"/>
      <c r="AB116" s="9"/>
      <c r="AC116" s="9"/>
    </row>
    <row r="117" spans="1:29" ht="57.5" x14ac:dyDescent="0.3">
      <c r="A117" s="9"/>
      <c r="B117" s="140">
        <f t="shared" si="1"/>
        <v>112</v>
      </c>
      <c r="C117" s="35">
        <v>661243</v>
      </c>
      <c r="D117" s="36" t="s">
        <v>390</v>
      </c>
      <c r="E117" s="36" t="s">
        <v>391</v>
      </c>
      <c r="F117" s="23" t="s">
        <v>18</v>
      </c>
      <c r="G117" s="23" t="s">
        <v>13</v>
      </c>
      <c r="H117" s="23" t="s">
        <v>3</v>
      </c>
      <c r="I117" s="23">
        <v>1</v>
      </c>
      <c r="J117" s="38">
        <v>1</v>
      </c>
      <c r="K117" s="39">
        <v>0</v>
      </c>
      <c r="L117" s="9"/>
      <c r="M117" s="9"/>
      <c r="N117" s="9"/>
      <c r="O117" s="9"/>
      <c r="P117" s="9"/>
      <c r="Q117" s="9"/>
      <c r="R117" s="9"/>
      <c r="S117" s="9"/>
      <c r="T117" s="9"/>
      <c r="U117" s="9"/>
      <c r="V117" s="9"/>
      <c r="W117" s="9"/>
      <c r="X117" s="9"/>
      <c r="Y117" s="9"/>
      <c r="Z117" s="9"/>
      <c r="AA117" s="9"/>
      <c r="AB117" s="9"/>
      <c r="AC117" s="9"/>
    </row>
    <row r="118" spans="1:29" ht="46" x14ac:dyDescent="0.3">
      <c r="A118" s="9"/>
      <c r="B118" s="140">
        <f t="shared" si="1"/>
        <v>113</v>
      </c>
      <c r="C118" s="35">
        <v>661272</v>
      </c>
      <c r="D118" s="36" t="s">
        <v>392</v>
      </c>
      <c r="E118" s="36" t="s">
        <v>393</v>
      </c>
      <c r="F118" s="23" t="s">
        <v>18</v>
      </c>
      <c r="G118" s="23" t="s">
        <v>13</v>
      </c>
      <c r="H118" s="23" t="s">
        <v>3</v>
      </c>
      <c r="I118" s="23">
        <v>1</v>
      </c>
      <c r="J118" s="38">
        <v>1</v>
      </c>
      <c r="K118" s="39">
        <v>0</v>
      </c>
      <c r="L118" s="9"/>
      <c r="M118" s="9"/>
      <c r="N118" s="9"/>
      <c r="O118" s="9"/>
      <c r="P118" s="9"/>
      <c r="Q118" s="9"/>
      <c r="R118" s="9"/>
      <c r="S118" s="9"/>
      <c r="T118" s="9"/>
      <c r="U118" s="9"/>
      <c r="V118" s="9"/>
      <c r="W118" s="9"/>
      <c r="X118" s="9"/>
      <c r="Y118" s="9"/>
      <c r="Z118" s="9"/>
      <c r="AA118" s="9"/>
      <c r="AB118" s="9"/>
      <c r="AC118" s="9"/>
    </row>
    <row r="119" spans="1:29" ht="69" x14ac:dyDescent="0.3">
      <c r="A119" s="9"/>
      <c r="B119" s="140">
        <f t="shared" si="1"/>
        <v>114</v>
      </c>
      <c r="C119" s="35">
        <v>661359</v>
      </c>
      <c r="D119" s="36" t="s">
        <v>394</v>
      </c>
      <c r="E119" s="36" t="s">
        <v>395</v>
      </c>
      <c r="F119" s="23" t="s">
        <v>18</v>
      </c>
      <c r="G119" s="23" t="s">
        <v>13</v>
      </c>
      <c r="H119" s="23" t="s">
        <v>3</v>
      </c>
      <c r="I119" s="23">
        <v>1</v>
      </c>
      <c r="J119" s="38">
        <v>1</v>
      </c>
      <c r="K119" s="39">
        <v>0</v>
      </c>
      <c r="L119" s="9"/>
      <c r="M119" s="9"/>
      <c r="N119" s="9"/>
      <c r="O119" s="9"/>
      <c r="P119" s="9"/>
      <c r="Q119" s="9"/>
      <c r="R119" s="9"/>
      <c r="S119" s="9"/>
      <c r="T119" s="9"/>
      <c r="U119" s="9"/>
      <c r="V119" s="9"/>
      <c r="W119" s="9"/>
      <c r="X119" s="9"/>
      <c r="Y119" s="9"/>
      <c r="Z119" s="9"/>
      <c r="AA119" s="9"/>
      <c r="AB119" s="9"/>
      <c r="AC119" s="9"/>
    </row>
    <row r="120" spans="1:29" ht="69" x14ac:dyDescent="0.3">
      <c r="A120" s="9"/>
      <c r="B120" s="140">
        <f t="shared" si="1"/>
        <v>115</v>
      </c>
      <c r="C120" s="35">
        <v>661362</v>
      </c>
      <c r="D120" s="36" t="s">
        <v>396</v>
      </c>
      <c r="E120" s="36" t="s">
        <v>397</v>
      </c>
      <c r="F120" s="23" t="s">
        <v>18</v>
      </c>
      <c r="G120" s="23" t="s">
        <v>13</v>
      </c>
      <c r="H120" s="23" t="s">
        <v>3</v>
      </c>
      <c r="I120" s="23">
        <v>1</v>
      </c>
      <c r="J120" s="38">
        <v>1</v>
      </c>
      <c r="K120" s="39">
        <v>0</v>
      </c>
      <c r="L120" s="9"/>
      <c r="M120" s="9"/>
      <c r="N120" s="9"/>
      <c r="O120" s="9"/>
      <c r="P120" s="9"/>
      <c r="Q120" s="9"/>
      <c r="R120" s="9"/>
      <c r="S120" s="9"/>
      <c r="T120" s="9"/>
      <c r="U120" s="9"/>
      <c r="V120" s="9"/>
      <c r="W120" s="9"/>
      <c r="X120" s="9"/>
      <c r="Y120" s="9"/>
      <c r="Z120" s="9"/>
      <c r="AA120" s="9"/>
      <c r="AB120" s="9"/>
      <c r="AC120" s="9"/>
    </row>
    <row r="121" spans="1:29" ht="80.5" x14ac:dyDescent="0.3">
      <c r="A121" s="9"/>
      <c r="B121" s="140">
        <f t="shared" si="1"/>
        <v>116</v>
      </c>
      <c r="C121" s="35">
        <v>661390</v>
      </c>
      <c r="D121" s="36" t="s">
        <v>398</v>
      </c>
      <c r="E121" s="36" t="s">
        <v>399</v>
      </c>
      <c r="F121" s="23" t="s">
        <v>18</v>
      </c>
      <c r="G121" s="23" t="s">
        <v>13</v>
      </c>
      <c r="H121" s="23" t="s">
        <v>3</v>
      </c>
      <c r="I121" s="23">
        <v>1</v>
      </c>
      <c r="J121" s="38">
        <v>1</v>
      </c>
      <c r="K121" s="39">
        <v>0</v>
      </c>
      <c r="L121" s="9"/>
      <c r="M121" s="9"/>
      <c r="N121" s="9"/>
      <c r="O121" s="9"/>
      <c r="P121" s="9"/>
      <c r="Q121" s="9"/>
      <c r="R121" s="9"/>
      <c r="S121" s="9"/>
      <c r="T121" s="9"/>
      <c r="U121" s="9"/>
      <c r="V121" s="9"/>
      <c r="W121" s="9"/>
      <c r="X121" s="9"/>
      <c r="Y121" s="9"/>
      <c r="Z121" s="9"/>
      <c r="AA121" s="9"/>
      <c r="AB121" s="9"/>
      <c r="AC121" s="9"/>
    </row>
    <row r="122" spans="1:29" ht="34.5" x14ac:dyDescent="0.3">
      <c r="A122" s="9"/>
      <c r="B122" s="140">
        <f t="shared" si="1"/>
        <v>117</v>
      </c>
      <c r="C122" s="35">
        <v>661398</v>
      </c>
      <c r="D122" s="36" t="s">
        <v>400</v>
      </c>
      <c r="E122" s="36" t="s">
        <v>401</v>
      </c>
      <c r="F122" s="23" t="s">
        <v>18</v>
      </c>
      <c r="G122" s="23" t="s">
        <v>13</v>
      </c>
      <c r="H122" s="23" t="s">
        <v>3</v>
      </c>
      <c r="I122" s="23">
        <v>1</v>
      </c>
      <c r="J122" s="38">
        <v>1</v>
      </c>
      <c r="K122" s="39">
        <v>0</v>
      </c>
      <c r="L122" s="9"/>
      <c r="M122" s="9"/>
      <c r="N122" s="9"/>
      <c r="O122" s="9"/>
      <c r="P122" s="9"/>
      <c r="Q122" s="9"/>
      <c r="R122" s="9"/>
      <c r="S122" s="9"/>
      <c r="T122" s="9"/>
      <c r="U122" s="9"/>
      <c r="V122" s="9"/>
      <c r="W122" s="9"/>
      <c r="X122" s="9"/>
      <c r="Y122" s="9"/>
      <c r="Z122" s="9"/>
      <c r="AA122" s="9"/>
      <c r="AB122" s="9"/>
      <c r="AC122" s="9"/>
    </row>
    <row r="123" spans="1:29" ht="91.25" customHeight="1" x14ac:dyDescent="0.3">
      <c r="A123" s="9"/>
      <c r="B123" s="140">
        <f t="shared" si="1"/>
        <v>118</v>
      </c>
      <c r="C123" s="35">
        <v>661409</v>
      </c>
      <c r="D123" s="36" t="s">
        <v>402</v>
      </c>
      <c r="E123" s="36" t="s">
        <v>403</v>
      </c>
      <c r="F123" s="23" t="s">
        <v>18</v>
      </c>
      <c r="G123" s="23" t="s">
        <v>13</v>
      </c>
      <c r="H123" s="23" t="s">
        <v>3</v>
      </c>
      <c r="I123" s="23">
        <v>1</v>
      </c>
      <c r="J123" s="38">
        <v>1</v>
      </c>
      <c r="K123" s="39">
        <v>0</v>
      </c>
      <c r="L123" s="9"/>
      <c r="M123" s="9"/>
      <c r="N123" s="9"/>
      <c r="O123" s="9"/>
      <c r="P123" s="9"/>
      <c r="Q123" s="9"/>
      <c r="R123" s="9"/>
      <c r="S123" s="9"/>
      <c r="T123" s="9"/>
      <c r="U123" s="9"/>
      <c r="V123" s="9"/>
      <c r="W123" s="9"/>
      <c r="X123" s="9"/>
      <c r="Y123" s="9"/>
      <c r="Z123" s="9"/>
      <c r="AA123" s="9"/>
      <c r="AB123" s="9"/>
      <c r="AC123" s="9"/>
    </row>
    <row r="124" spans="1:29" ht="126.5" x14ac:dyDescent="0.3">
      <c r="A124" s="9"/>
      <c r="B124" s="140">
        <f t="shared" si="1"/>
        <v>119</v>
      </c>
      <c r="C124" s="35">
        <v>663788</v>
      </c>
      <c r="D124" s="36" t="s">
        <v>407</v>
      </c>
      <c r="E124" s="36" t="s">
        <v>408</v>
      </c>
      <c r="F124" s="23" t="s">
        <v>409</v>
      </c>
      <c r="G124" s="23" t="s">
        <v>13</v>
      </c>
      <c r="H124" s="23" t="s">
        <v>3</v>
      </c>
      <c r="I124" s="23">
        <v>1</v>
      </c>
      <c r="J124" s="38">
        <v>1</v>
      </c>
      <c r="K124" s="39">
        <v>0</v>
      </c>
      <c r="L124" s="9"/>
      <c r="M124" s="9"/>
      <c r="N124" s="9"/>
      <c r="O124" s="9"/>
      <c r="P124" s="9"/>
      <c r="Q124" s="9"/>
      <c r="R124" s="9"/>
      <c r="S124" s="9"/>
      <c r="T124" s="9"/>
      <c r="U124" s="9"/>
      <c r="V124" s="9"/>
      <c r="W124" s="9"/>
      <c r="X124" s="9"/>
      <c r="Y124" s="9"/>
      <c r="Z124" s="9"/>
      <c r="AA124" s="9"/>
      <c r="AB124" s="9"/>
      <c r="AC124" s="9"/>
    </row>
    <row r="125" spans="1:29" ht="126.5" x14ac:dyDescent="0.3">
      <c r="A125" s="9"/>
      <c r="B125" s="140">
        <f t="shared" si="1"/>
        <v>120</v>
      </c>
      <c r="C125" s="35">
        <v>663789</v>
      </c>
      <c r="D125" s="36" t="s">
        <v>410</v>
      </c>
      <c r="E125" s="36" t="s">
        <v>411</v>
      </c>
      <c r="F125" s="23" t="s">
        <v>409</v>
      </c>
      <c r="G125" s="23" t="s">
        <v>13</v>
      </c>
      <c r="H125" s="23" t="s">
        <v>3</v>
      </c>
      <c r="I125" s="23">
        <v>1</v>
      </c>
      <c r="J125" s="38">
        <v>1</v>
      </c>
      <c r="K125" s="39">
        <v>0</v>
      </c>
      <c r="L125" s="9"/>
      <c r="M125" s="9"/>
      <c r="N125" s="9"/>
      <c r="O125" s="9"/>
      <c r="P125" s="9"/>
      <c r="Q125" s="9"/>
      <c r="R125" s="9"/>
      <c r="S125" s="9"/>
      <c r="T125" s="9"/>
      <c r="U125" s="9"/>
      <c r="V125" s="9"/>
      <c r="W125" s="9"/>
      <c r="X125" s="9"/>
      <c r="Y125" s="9"/>
      <c r="Z125" s="9"/>
      <c r="AA125" s="9"/>
      <c r="AB125" s="9"/>
      <c r="AC125" s="9"/>
    </row>
    <row r="126" spans="1:29" ht="46" x14ac:dyDescent="0.3">
      <c r="A126" s="9"/>
      <c r="B126" s="140">
        <f t="shared" si="1"/>
        <v>121</v>
      </c>
      <c r="C126" s="35">
        <v>664255</v>
      </c>
      <c r="D126" s="36" t="s">
        <v>412</v>
      </c>
      <c r="E126" s="36" t="s">
        <v>413</v>
      </c>
      <c r="F126" s="23" t="s">
        <v>18</v>
      </c>
      <c r="G126" s="23" t="s">
        <v>13</v>
      </c>
      <c r="H126" s="23" t="s">
        <v>3</v>
      </c>
      <c r="I126" s="23">
        <v>1</v>
      </c>
      <c r="J126" s="38">
        <v>1</v>
      </c>
      <c r="K126" s="39">
        <v>0</v>
      </c>
      <c r="L126" s="9"/>
      <c r="M126" s="9"/>
      <c r="N126" s="9"/>
      <c r="O126" s="9"/>
      <c r="P126" s="9"/>
      <c r="Q126" s="9"/>
      <c r="R126" s="9"/>
      <c r="S126" s="9"/>
      <c r="T126" s="9"/>
      <c r="U126" s="9"/>
      <c r="V126" s="9"/>
      <c r="W126" s="9"/>
      <c r="X126" s="9"/>
      <c r="Y126" s="9"/>
      <c r="Z126" s="9"/>
      <c r="AA126" s="9"/>
      <c r="AB126" s="9"/>
      <c r="AC126" s="9"/>
    </row>
    <row r="127" spans="1:29" ht="80.5" x14ac:dyDescent="0.3">
      <c r="A127" s="9"/>
      <c r="B127" s="140">
        <f t="shared" si="1"/>
        <v>122</v>
      </c>
      <c r="C127" s="35">
        <v>664259</v>
      </c>
      <c r="D127" s="36" t="s">
        <v>414</v>
      </c>
      <c r="E127" s="36" t="s">
        <v>415</v>
      </c>
      <c r="F127" s="23" t="s">
        <v>18</v>
      </c>
      <c r="G127" s="23" t="s">
        <v>13</v>
      </c>
      <c r="H127" s="23" t="s">
        <v>3</v>
      </c>
      <c r="I127" s="23">
        <v>1</v>
      </c>
      <c r="J127" s="38">
        <v>1</v>
      </c>
      <c r="K127" s="39">
        <v>0</v>
      </c>
      <c r="L127" s="9"/>
      <c r="M127" s="9"/>
      <c r="N127" s="9"/>
      <c r="O127" s="9"/>
      <c r="P127" s="9"/>
      <c r="Q127" s="9"/>
      <c r="R127" s="9"/>
      <c r="S127" s="9"/>
      <c r="T127" s="9"/>
      <c r="U127" s="9"/>
      <c r="V127" s="9"/>
      <c r="W127" s="9"/>
      <c r="X127" s="9"/>
      <c r="Y127" s="9"/>
      <c r="Z127" s="9"/>
      <c r="AA127" s="9"/>
      <c r="AB127" s="9"/>
      <c r="AC127" s="9"/>
    </row>
    <row r="128" spans="1:29" ht="57.5" x14ac:dyDescent="0.3">
      <c r="A128" s="9"/>
      <c r="B128" s="140">
        <f t="shared" si="1"/>
        <v>123</v>
      </c>
      <c r="C128" s="35">
        <v>664705</v>
      </c>
      <c r="D128" s="36" t="s">
        <v>416</v>
      </c>
      <c r="E128" s="36" t="s">
        <v>417</v>
      </c>
      <c r="F128" s="23" t="s">
        <v>18</v>
      </c>
      <c r="G128" s="23" t="s">
        <v>13</v>
      </c>
      <c r="H128" s="23" t="s">
        <v>3</v>
      </c>
      <c r="I128" s="23">
        <v>1</v>
      </c>
      <c r="J128" s="38">
        <v>1</v>
      </c>
      <c r="K128" s="39">
        <v>0</v>
      </c>
      <c r="L128" s="9"/>
      <c r="M128" s="9"/>
      <c r="N128" s="9"/>
      <c r="O128" s="9"/>
      <c r="P128" s="9"/>
      <c r="Q128" s="9"/>
      <c r="R128" s="9"/>
      <c r="S128" s="9"/>
      <c r="T128" s="9"/>
      <c r="U128" s="9"/>
      <c r="V128" s="9"/>
      <c r="W128" s="9"/>
      <c r="X128" s="9"/>
      <c r="Y128" s="9"/>
      <c r="Z128" s="9"/>
      <c r="AA128" s="9"/>
      <c r="AB128" s="9"/>
      <c r="AC128" s="9"/>
    </row>
    <row r="129" spans="1:29" ht="46" x14ac:dyDescent="0.3">
      <c r="A129" s="9"/>
      <c r="B129" s="140">
        <f t="shared" si="1"/>
        <v>124</v>
      </c>
      <c r="C129" s="35">
        <v>665112</v>
      </c>
      <c r="D129" s="36" t="s">
        <v>418</v>
      </c>
      <c r="E129" s="36" t="s">
        <v>419</v>
      </c>
      <c r="F129" s="23" t="s">
        <v>312</v>
      </c>
      <c r="G129" s="23" t="s">
        <v>13</v>
      </c>
      <c r="H129" s="23" t="s">
        <v>3</v>
      </c>
      <c r="I129" s="23">
        <v>1</v>
      </c>
      <c r="J129" s="38">
        <v>1</v>
      </c>
      <c r="K129" s="39">
        <v>0</v>
      </c>
      <c r="L129" s="9"/>
      <c r="M129" s="9"/>
      <c r="N129" s="9"/>
      <c r="O129" s="9"/>
      <c r="P129" s="9"/>
      <c r="Q129" s="9"/>
      <c r="R129" s="9"/>
      <c r="S129" s="9"/>
      <c r="T129" s="9"/>
      <c r="U129" s="9"/>
      <c r="V129" s="9"/>
      <c r="W129" s="9"/>
      <c r="X129" s="9"/>
      <c r="Y129" s="9"/>
      <c r="Z129" s="9"/>
      <c r="AA129" s="9"/>
      <c r="AB129" s="9"/>
      <c r="AC129" s="9"/>
    </row>
    <row r="130" spans="1:29" ht="69" x14ac:dyDescent="0.3">
      <c r="A130" s="9"/>
      <c r="B130" s="140">
        <f t="shared" si="1"/>
        <v>125</v>
      </c>
      <c r="C130" s="35">
        <v>665920</v>
      </c>
      <c r="D130" s="36" t="s">
        <v>422</v>
      </c>
      <c r="E130" s="36" t="s">
        <v>423</v>
      </c>
      <c r="F130" s="23" t="s">
        <v>334</v>
      </c>
      <c r="G130" s="23" t="s">
        <v>13</v>
      </c>
      <c r="H130" s="23" t="s">
        <v>3</v>
      </c>
      <c r="I130" s="23">
        <v>1</v>
      </c>
      <c r="J130" s="38">
        <v>1</v>
      </c>
      <c r="K130" s="39">
        <v>0</v>
      </c>
      <c r="L130" s="9"/>
      <c r="M130" s="9"/>
      <c r="N130" s="9"/>
      <c r="O130" s="9"/>
      <c r="P130" s="9"/>
      <c r="Q130" s="9"/>
      <c r="R130" s="9"/>
      <c r="S130" s="9"/>
      <c r="T130" s="9"/>
      <c r="U130" s="9"/>
      <c r="V130" s="9"/>
      <c r="W130" s="9"/>
      <c r="X130" s="9"/>
      <c r="Y130" s="9"/>
      <c r="Z130" s="9"/>
      <c r="AA130" s="9"/>
      <c r="AB130" s="9"/>
      <c r="AC130" s="9"/>
    </row>
    <row r="131" spans="1:29" ht="103.5" x14ac:dyDescent="0.3">
      <c r="A131" s="9"/>
      <c r="B131" s="140">
        <f t="shared" si="1"/>
        <v>126</v>
      </c>
      <c r="C131" s="35">
        <v>666457</v>
      </c>
      <c r="D131" s="36" t="s">
        <v>420</v>
      </c>
      <c r="E131" s="36" t="s">
        <v>421</v>
      </c>
      <c r="F131" s="23" t="s">
        <v>18</v>
      </c>
      <c r="G131" s="23" t="s">
        <v>13</v>
      </c>
      <c r="H131" s="23" t="s">
        <v>3</v>
      </c>
      <c r="I131" s="23">
        <v>1</v>
      </c>
      <c r="J131" s="38">
        <v>1</v>
      </c>
      <c r="K131" s="39">
        <v>0</v>
      </c>
      <c r="L131" s="9"/>
      <c r="M131" s="9"/>
      <c r="N131" s="9"/>
      <c r="O131" s="9"/>
      <c r="P131" s="9"/>
      <c r="Q131" s="9"/>
      <c r="R131" s="9"/>
      <c r="S131" s="9"/>
      <c r="T131" s="9"/>
      <c r="U131" s="9"/>
      <c r="V131" s="9"/>
      <c r="W131" s="9"/>
      <c r="X131" s="9"/>
      <c r="Y131" s="9"/>
      <c r="Z131" s="9"/>
      <c r="AA131" s="9"/>
      <c r="AB131" s="9"/>
      <c r="AC131" s="9"/>
    </row>
    <row r="132" spans="1:29" ht="103.5" x14ac:dyDescent="0.3">
      <c r="A132" s="9"/>
      <c r="B132" s="140">
        <f t="shared" si="1"/>
        <v>127</v>
      </c>
      <c r="C132" s="35">
        <v>666460</v>
      </c>
      <c r="D132" s="36" t="s">
        <v>424</v>
      </c>
      <c r="E132" s="36" t="s">
        <v>425</v>
      </c>
      <c r="F132" s="23" t="s">
        <v>18</v>
      </c>
      <c r="G132" s="23" t="s">
        <v>13</v>
      </c>
      <c r="H132" s="23" t="s">
        <v>3</v>
      </c>
      <c r="I132" s="23">
        <v>1</v>
      </c>
      <c r="J132" s="38">
        <v>1</v>
      </c>
      <c r="K132" s="39">
        <v>0</v>
      </c>
      <c r="L132" s="9"/>
      <c r="M132" s="9"/>
      <c r="N132" s="9"/>
      <c r="O132" s="9"/>
      <c r="P132" s="9"/>
      <c r="Q132" s="9"/>
      <c r="R132" s="9"/>
      <c r="S132" s="9"/>
      <c r="T132" s="9"/>
      <c r="U132" s="9"/>
      <c r="V132" s="9"/>
      <c r="W132" s="9"/>
      <c r="X132" s="9"/>
      <c r="Y132" s="9"/>
      <c r="Z132" s="9"/>
      <c r="AA132" s="9"/>
      <c r="AB132" s="9"/>
      <c r="AC132" s="9"/>
    </row>
    <row r="133" spans="1:29" ht="69" x14ac:dyDescent="0.3">
      <c r="A133" s="9"/>
      <c r="B133" s="140">
        <f t="shared" si="1"/>
        <v>128</v>
      </c>
      <c r="C133" s="35">
        <v>667356</v>
      </c>
      <c r="D133" s="36" t="s">
        <v>428</v>
      </c>
      <c r="E133" s="36" t="s">
        <v>429</v>
      </c>
      <c r="F133" s="23" t="s">
        <v>409</v>
      </c>
      <c r="G133" s="23" t="s">
        <v>13</v>
      </c>
      <c r="H133" s="23" t="s">
        <v>3</v>
      </c>
      <c r="I133" s="23">
        <v>1</v>
      </c>
      <c r="J133" s="38">
        <v>1</v>
      </c>
      <c r="K133" s="39">
        <v>0</v>
      </c>
      <c r="L133" s="9"/>
      <c r="M133" s="9"/>
      <c r="N133" s="9"/>
      <c r="O133" s="9"/>
      <c r="P133" s="9"/>
      <c r="Q133" s="9"/>
      <c r="R133" s="9"/>
      <c r="S133" s="9"/>
      <c r="T133" s="9"/>
      <c r="U133" s="9"/>
      <c r="V133" s="9"/>
      <c r="W133" s="9"/>
      <c r="X133" s="9"/>
      <c r="Y133" s="9"/>
      <c r="Z133" s="9"/>
      <c r="AA133" s="9"/>
      <c r="AB133" s="9"/>
      <c r="AC133" s="9"/>
    </row>
    <row r="134" spans="1:29" ht="57.5" x14ac:dyDescent="0.3">
      <c r="A134" s="9"/>
      <c r="B134" s="140">
        <f t="shared" si="1"/>
        <v>129</v>
      </c>
      <c r="C134" s="35">
        <v>669279</v>
      </c>
      <c r="D134" s="36" t="s">
        <v>430</v>
      </c>
      <c r="E134" s="36" t="s">
        <v>431</v>
      </c>
      <c r="F134" s="23" t="s">
        <v>18</v>
      </c>
      <c r="G134" s="23" t="s">
        <v>13</v>
      </c>
      <c r="H134" s="23" t="s">
        <v>3</v>
      </c>
      <c r="I134" s="23">
        <v>1</v>
      </c>
      <c r="J134" s="38">
        <v>1</v>
      </c>
      <c r="K134" s="39">
        <v>0</v>
      </c>
      <c r="L134" s="9"/>
      <c r="M134" s="9"/>
      <c r="N134" s="9"/>
      <c r="O134" s="9"/>
      <c r="P134" s="9"/>
      <c r="Q134" s="9"/>
      <c r="R134" s="9"/>
      <c r="S134" s="9"/>
      <c r="T134" s="9"/>
      <c r="U134" s="9"/>
      <c r="V134" s="9"/>
      <c r="W134" s="9"/>
      <c r="X134" s="9"/>
      <c r="Y134" s="9"/>
      <c r="Z134" s="9"/>
      <c r="AA134" s="9"/>
      <c r="AB134" s="9"/>
      <c r="AC134" s="9"/>
    </row>
    <row r="135" spans="1:29" ht="80.5" x14ac:dyDescent="0.3">
      <c r="A135" s="9"/>
      <c r="B135" s="140">
        <f t="shared" ref="B135:B174" si="2">ROW(B130)</f>
        <v>130</v>
      </c>
      <c r="C135" s="35">
        <v>670075</v>
      </c>
      <c r="D135" s="36" t="s">
        <v>432</v>
      </c>
      <c r="E135" s="36" t="s">
        <v>433</v>
      </c>
      <c r="F135" s="23" t="s">
        <v>409</v>
      </c>
      <c r="G135" s="23" t="s">
        <v>13</v>
      </c>
      <c r="H135" s="23" t="s">
        <v>3</v>
      </c>
      <c r="I135" s="23">
        <v>1</v>
      </c>
      <c r="J135" s="38">
        <v>1</v>
      </c>
      <c r="K135" s="39">
        <v>0</v>
      </c>
      <c r="L135" s="9"/>
      <c r="M135" s="9"/>
      <c r="N135" s="9"/>
      <c r="O135" s="9"/>
      <c r="P135" s="9"/>
      <c r="Q135" s="9"/>
      <c r="R135" s="9"/>
      <c r="S135" s="9"/>
      <c r="T135" s="9"/>
      <c r="U135" s="9"/>
      <c r="V135" s="9"/>
      <c r="W135" s="9"/>
      <c r="X135" s="9"/>
      <c r="Y135" s="9"/>
      <c r="Z135" s="9"/>
      <c r="AA135" s="9"/>
      <c r="AB135" s="9"/>
      <c r="AC135" s="9"/>
    </row>
    <row r="136" spans="1:29" ht="103.5" x14ac:dyDescent="0.3">
      <c r="A136" s="9"/>
      <c r="B136" s="140">
        <f t="shared" si="2"/>
        <v>131</v>
      </c>
      <c r="C136" s="35">
        <v>671012</v>
      </c>
      <c r="D136" s="36" t="s">
        <v>434</v>
      </c>
      <c r="E136" s="36" t="s">
        <v>435</v>
      </c>
      <c r="F136" s="23" t="s">
        <v>436</v>
      </c>
      <c r="G136" s="23" t="s">
        <v>13</v>
      </c>
      <c r="H136" s="23" t="s">
        <v>3</v>
      </c>
      <c r="I136" s="23">
        <v>1</v>
      </c>
      <c r="J136" s="38">
        <v>1</v>
      </c>
      <c r="K136" s="39">
        <v>0</v>
      </c>
      <c r="L136" s="9"/>
      <c r="M136" s="9"/>
      <c r="N136" s="9"/>
      <c r="O136" s="9"/>
      <c r="P136" s="9"/>
      <c r="Q136" s="9"/>
      <c r="R136" s="9"/>
      <c r="S136" s="9"/>
      <c r="T136" s="9"/>
      <c r="U136" s="9"/>
      <c r="V136" s="9"/>
      <c r="W136" s="9"/>
      <c r="X136" s="9"/>
      <c r="Y136" s="9"/>
      <c r="Z136" s="9"/>
      <c r="AA136" s="9"/>
      <c r="AB136" s="9"/>
      <c r="AC136" s="9"/>
    </row>
    <row r="137" spans="1:29" ht="103.5" x14ac:dyDescent="0.3">
      <c r="A137" s="9"/>
      <c r="B137" s="140">
        <f t="shared" si="2"/>
        <v>132</v>
      </c>
      <c r="C137" s="35">
        <v>671056</v>
      </c>
      <c r="D137" s="36" t="s">
        <v>437</v>
      </c>
      <c r="E137" s="36" t="s">
        <v>438</v>
      </c>
      <c r="F137" s="23" t="s">
        <v>312</v>
      </c>
      <c r="G137" s="23" t="s">
        <v>13</v>
      </c>
      <c r="H137" s="23" t="s">
        <v>3</v>
      </c>
      <c r="I137" s="23">
        <v>1</v>
      </c>
      <c r="J137" s="38">
        <v>1</v>
      </c>
      <c r="K137" s="39">
        <v>0</v>
      </c>
      <c r="L137" s="9"/>
      <c r="M137" s="9"/>
      <c r="N137" s="9"/>
      <c r="O137" s="9"/>
      <c r="P137" s="9"/>
      <c r="Q137" s="9"/>
      <c r="R137" s="9"/>
      <c r="S137" s="9"/>
      <c r="T137" s="9"/>
      <c r="U137" s="9"/>
      <c r="V137" s="9"/>
      <c r="W137" s="9"/>
      <c r="X137" s="9"/>
      <c r="Y137" s="9"/>
      <c r="Z137" s="9"/>
      <c r="AA137" s="9"/>
      <c r="AB137" s="9"/>
      <c r="AC137" s="9"/>
    </row>
    <row r="138" spans="1:29" ht="218.5" x14ac:dyDescent="0.3">
      <c r="A138" s="9"/>
      <c r="B138" s="140">
        <f t="shared" si="2"/>
        <v>133</v>
      </c>
      <c r="C138" s="35">
        <v>671058</v>
      </c>
      <c r="D138" s="36" t="s">
        <v>439</v>
      </c>
      <c r="E138" s="36" t="s">
        <v>440</v>
      </c>
      <c r="F138" s="23" t="s">
        <v>312</v>
      </c>
      <c r="G138" s="23" t="s">
        <v>13</v>
      </c>
      <c r="H138" s="23" t="s">
        <v>3</v>
      </c>
      <c r="I138" s="23">
        <v>1</v>
      </c>
      <c r="J138" s="38">
        <v>1</v>
      </c>
      <c r="K138" s="39">
        <v>0</v>
      </c>
      <c r="L138" s="9"/>
      <c r="M138" s="9"/>
      <c r="N138" s="9"/>
      <c r="O138" s="9"/>
      <c r="P138" s="9"/>
      <c r="Q138" s="9"/>
      <c r="R138" s="9"/>
      <c r="S138" s="9"/>
      <c r="T138" s="9"/>
      <c r="U138" s="9"/>
      <c r="V138" s="9"/>
      <c r="W138" s="9"/>
      <c r="X138" s="9"/>
      <c r="Y138" s="9"/>
      <c r="Z138" s="9"/>
      <c r="AA138" s="9"/>
      <c r="AB138" s="9"/>
      <c r="AC138" s="9"/>
    </row>
    <row r="139" spans="1:29" ht="34.5" x14ac:dyDescent="0.3">
      <c r="A139" s="9"/>
      <c r="B139" s="140">
        <f t="shared" si="2"/>
        <v>134</v>
      </c>
      <c r="C139" s="35">
        <v>671861</v>
      </c>
      <c r="D139" s="36" t="s">
        <v>441</v>
      </c>
      <c r="E139" s="36" t="s">
        <v>442</v>
      </c>
      <c r="F139" s="23" t="s">
        <v>18</v>
      </c>
      <c r="G139" s="23" t="s">
        <v>13</v>
      </c>
      <c r="H139" s="23" t="s">
        <v>3</v>
      </c>
      <c r="I139" s="23">
        <v>1</v>
      </c>
      <c r="J139" s="38">
        <v>1</v>
      </c>
      <c r="K139" s="39">
        <v>0</v>
      </c>
      <c r="L139" s="9"/>
      <c r="M139" s="9"/>
      <c r="N139" s="9"/>
      <c r="O139" s="9"/>
      <c r="P139" s="9"/>
      <c r="Q139" s="9"/>
      <c r="R139" s="9"/>
      <c r="S139" s="9"/>
      <c r="T139" s="9"/>
      <c r="U139" s="9"/>
      <c r="V139" s="9"/>
      <c r="W139" s="9"/>
      <c r="X139" s="9"/>
      <c r="Y139" s="9"/>
      <c r="Z139" s="9"/>
      <c r="AA139" s="9"/>
      <c r="AB139" s="9"/>
      <c r="AC139" s="9"/>
    </row>
    <row r="140" spans="1:29" ht="34.5" x14ac:dyDescent="0.3">
      <c r="A140" s="9"/>
      <c r="B140" s="140">
        <f t="shared" si="2"/>
        <v>135</v>
      </c>
      <c r="C140" s="35">
        <v>674847</v>
      </c>
      <c r="D140" s="36" t="s">
        <v>443</v>
      </c>
      <c r="E140" s="36" t="s">
        <v>444</v>
      </c>
      <c r="F140" s="23" t="s">
        <v>18</v>
      </c>
      <c r="G140" s="23" t="s">
        <v>13</v>
      </c>
      <c r="H140" s="23" t="s">
        <v>3</v>
      </c>
      <c r="I140" s="23">
        <v>1</v>
      </c>
      <c r="J140" s="38">
        <v>1</v>
      </c>
      <c r="K140" s="39">
        <v>0</v>
      </c>
      <c r="L140" s="9"/>
      <c r="M140" s="9"/>
      <c r="N140" s="9"/>
      <c r="O140" s="9"/>
      <c r="P140" s="9"/>
      <c r="Q140" s="9"/>
      <c r="R140" s="9"/>
      <c r="S140" s="9"/>
      <c r="T140" s="9"/>
      <c r="U140" s="9"/>
      <c r="V140" s="9"/>
      <c r="W140" s="9"/>
      <c r="X140" s="9"/>
      <c r="Y140" s="9"/>
      <c r="Z140" s="9"/>
      <c r="AA140" s="9"/>
      <c r="AB140" s="9"/>
      <c r="AC140" s="9"/>
    </row>
    <row r="141" spans="1:29" ht="103.5" x14ac:dyDescent="0.3">
      <c r="A141" s="9"/>
      <c r="B141" s="140">
        <f t="shared" si="2"/>
        <v>136</v>
      </c>
      <c r="C141" s="35">
        <v>674858</v>
      </c>
      <c r="D141" s="36" t="s">
        <v>445</v>
      </c>
      <c r="E141" s="36" t="s">
        <v>446</v>
      </c>
      <c r="F141" s="23" t="s">
        <v>18</v>
      </c>
      <c r="G141" s="23" t="s">
        <v>13</v>
      </c>
      <c r="H141" s="23" t="s">
        <v>3</v>
      </c>
      <c r="I141" s="23">
        <v>1</v>
      </c>
      <c r="J141" s="38">
        <v>1</v>
      </c>
      <c r="K141" s="39">
        <v>0</v>
      </c>
      <c r="L141" s="9"/>
      <c r="M141" s="9"/>
      <c r="N141" s="9"/>
      <c r="O141" s="9"/>
      <c r="P141" s="9"/>
      <c r="Q141" s="9"/>
      <c r="R141" s="9"/>
      <c r="S141" s="9"/>
      <c r="T141" s="9"/>
      <c r="U141" s="9"/>
      <c r="V141" s="9"/>
      <c r="W141" s="9"/>
      <c r="X141" s="9"/>
      <c r="Y141" s="9"/>
      <c r="Z141" s="9"/>
      <c r="AA141" s="9"/>
      <c r="AB141" s="9"/>
      <c r="AC141" s="9"/>
    </row>
    <row r="142" spans="1:29" ht="161" x14ac:dyDescent="0.3">
      <c r="A142" s="9"/>
      <c r="B142" s="140">
        <f t="shared" si="2"/>
        <v>137</v>
      </c>
      <c r="C142" s="35">
        <v>675440</v>
      </c>
      <c r="D142" s="36" t="s">
        <v>447</v>
      </c>
      <c r="E142" s="36" t="s">
        <v>448</v>
      </c>
      <c r="F142" s="23" t="s">
        <v>312</v>
      </c>
      <c r="G142" s="23" t="s">
        <v>13</v>
      </c>
      <c r="H142" s="23" t="s">
        <v>3</v>
      </c>
      <c r="I142" s="23">
        <v>1</v>
      </c>
      <c r="J142" s="38">
        <v>1</v>
      </c>
      <c r="K142" s="39">
        <v>0</v>
      </c>
      <c r="L142" s="9"/>
      <c r="M142" s="9"/>
      <c r="N142" s="9"/>
      <c r="O142" s="9"/>
      <c r="P142" s="9"/>
      <c r="Q142" s="9"/>
      <c r="R142" s="9"/>
      <c r="S142" s="9"/>
      <c r="T142" s="9"/>
      <c r="U142" s="9"/>
      <c r="V142" s="9"/>
      <c r="W142" s="9"/>
      <c r="X142" s="9"/>
      <c r="Y142" s="9"/>
      <c r="Z142" s="9"/>
      <c r="AA142" s="9"/>
      <c r="AB142" s="9"/>
      <c r="AC142" s="9"/>
    </row>
    <row r="143" spans="1:29" ht="161" x14ac:dyDescent="0.3">
      <c r="A143" s="9"/>
      <c r="B143" s="140">
        <f t="shared" si="2"/>
        <v>138</v>
      </c>
      <c r="C143" s="35">
        <v>675635</v>
      </c>
      <c r="D143" s="36" t="s">
        <v>449</v>
      </c>
      <c r="E143" s="36" t="s">
        <v>450</v>
      </c>
      <c r="F143" s="23" t="s">
        <v>312</v>
      </c>
      <c r="G143" s="23" t="s">
        <v>13</v>
      </c>
      <c r="H143" s="23" t="s">
        <v>3</v>
      </c>
      <c r="I143" s="23">
        <v>1</v>
      </c>
      <c r="J143" s="38">
        <v>1</v>
      </c>
      <c r="K143" s="39">
        <v>0</v>
      </c>
      <c r="L143" s="9"/>
      <c r="M143" s="9"/>
      <c r="N143" s="9"/>
      <c r="O143" s="9"/>
      <c r="P143" s="9"/>
      <c r="Q143" s="9"/>
      <c r="R143" s="9"/>
      <c r="S143" s="9"/>
      <c r="T143" s="9"/>
      <c r="U143" s="9"/>
      <c r="V143" s="9"/>
      <c r="W143" s="9"/>
      <c r="X143" s="9"/>
      <c r="Y143" s="9"/>
      <c r="Z143" s="9"/>
      <c r="AA143" s="9"/>
      <c r="AB143" s="9"/>
      <c r="AC143" s="9"/>
    </row>
    <row r="144" spans="1:29" ht="115" x14ac:dyDescent="0.3">
      <c r="A144" s="9"/>
      <c r="B144" s="140">
        <f t="shared" si="2"/>
        <v>139</v>
      </c>
      <c r="C144" s="35">
        <v>675636</v>
      </c>
      <c r="D144" s="36" t="s">
        <v>451</v>
      </c>
      <c r="E144" s="36" t="s">
        <v>452</v>
      </c>
      <c r="F144" s="23" t="s">
        <v>312</v>
      </c>
      <c r="G144" s="23" t="s">
        <v>13</v>
      </c>
      <c r="H144" s="23" t="s">
        <v>3</v>
      </c>
      <c r="I144" s="23">
        <v>1</v>
      </c>
      <c r="J144" s="38">
        <v>1</v>
      </c>
      <c r="K144" s="39">
        <v>0</v>
      </c>
      <c r="L144" s="9"/>
      <c r="M144" s="9"/>
      <c r="N144" s="9"/>
      <c r="O144" s="9"/>
      <c r="P144" s="9"/>
      <c r="Q144" s="9"/>
      <c r="R144" s="9"/>
      <c r="S144" s="9"/>
      <c r="T144" s="9"/>
      <c r="U144" s="9"/>
      <c r="V144" s="9"/>
      <c r="W144" s="9"/>
      <c r="X144" s="9"/>
      <c r="Y144" s="9"/>
      <c r="Z144" s="9"/>
      <c r="AA144" s="9"/>
      <c r="AB144" s="9"/>
      <c r="AC144" s="9"/>
    </row>
    <row r="145" spans="1:29" ht="23" x14ac:dyDescent="0.3">
      <c r="A145" s="9"/>
      <c r="B145" s="140">
        <f t="shared" si="2"/>
        <v>140</v>
      </c>
      <c r="C145" s="35">
        <v>677893</v>
      </c>
      <c r="D145" s="36" t="s">
        <v>453</v>
      </c>
      <c r="E145" s="36" t="s">
        <v>454</v>
      </c>
      <c r="F145" s="23" t="s">
        <v>310</v>
      </c>
      <c r="G145" s="23" t="s">
        <v>13</v>
      </c>
      <c r="H145" s="23" t="s">
        <v>3</v>
      </c>
      <c r="I145" s="23">
        <v>1</v>
      </c>
      <c r="J145" s="38">
        <v>1</v>
      </c>
      <c r="K145" s="39">
        <v>0</v>
      </c>
      <c r="L145" s="9"/>
      <c r="M145" s="9"/>
      <c r="N145" s="9"/>
      <c r="O145" s="9"/>
      <c r="P145" s="9"/>
      <c r="Q145" s="9"/>
      <c r="R145" s="9"/>
      <c r="S145" s="9"/>
      <c r="T145" s="9"/>
      <c r="U145" s="9"/>
      <c r="V145" s="9"/>
      <c r="W145" s="9"/>
      <c r="X145" s="9"/>
      <c r="Y145" s="9"/>
      <c r="Z145" s="9"/>
      <c r="AA145" s="9"/>
      <c r="AB145" s="9"/>
      <c r="AC145" s="9"/>
    </row>
    <row r="146" spans="1:29" ht="126.5" x14ac:dyDescent="0.3">
      <c r="A146" s="9"/>
      <c r="B146" s="140">
        <f t="shared" si="2"/>
        <v>141</v>
      </c>
      <c r="C146" s="35">
        <v>688389</v>
      </c>
      <c r="D146" s="36" t="s">
        <v>459</v>
      </c>
      <c r="E146" s="36" t="s">
        <v>460</v>
      </c>
      <c r="F146" s="23" t="s">
        <v>461</v>
      </c>
      <c r="G146" s="23" t="s">
        <v>13</v>
      </c>
      <c r="H146" s="23" t="s">
        <v>3</v>
      </c>
      <c r="I146" s="23">
        <v>1</v>
      </c>
      <c r="J146" s="38">
        <v>1</v>
      </c>
      <c r="K146" s="39">
        <v>0</v>
      </c>
      <c r="L146" s="9"/>
      <c r="M146" s="9"/>
      <c r="N146" s="9"/>
      <c r="O146" s="9"/>
      <c r="P146" s="9"/>
      <c r="Q146" s="9"/>
      <c r="R146" s="9"/>
      <c r="S146" s="9"/>
      <c r="T146" s="9"/>
      <c r="U146" s="9"/>
      <c r="V146" s="9"/>
      <c r="W146" s="9"/>
      <c r="X146" s="9"/>
      <c r="Y146" s="9"/>
      <c r="Z146" s="9"/>
      <c r="AA146" s="9"/>
      <c r="AB146" s="9"/>
      <c r="AC146" s="9"/>
    </row>
    <row r="147" spans="1:29" ht="69" x14ac:dyDescent="0.3">
      <c r="A147" s="9"/>
      <c r="B147" s="140">
        <f t="shared" si="2"/>
        <v>142</v>
      </c>
      <c r="C147" s="35">
        <v>690211</v>
      </c>
      <c r="D147" s="36" t="s">
        <v>462</v>
      </c>
      <c r="E147" s="36" t="s">
        <v>463</v>
      </c>
      <c r="F147" s="23" t="s">
        <v>18</v>
      </c>
      <c r="G147" s="23" t="s">
        <v>13</v>
      </c>
      <c r="H147" s="23" t="s">
        <v>3</v>
      </c>
      <c r="I147" s="23">
        <v>1</v>
      </c>
      <c r="J147" s="38">
        <v>1</v>
      </c>
      <c r="K147" s="39">
        <v>0</v>
      </c>
      <c r="L147" s="9"/>
      <c r="M147" s="9"/>
      <c r="N147" s="9"/>
      <c r="O147" s="9"/>
      <c r="P147" s="9"/>
      <c r="Q147" s="9"/>
      <c r="R147" s="9"/>
      <c r="S147" s="9"/>
      <c r="T147" s="9"/>
      <c r="U147" s="9"/>
      <c r="V147" s="9"/>
      <c r="W147" s="9"/>
      <c r="X147" s="9"/>
      <c r="Y147" s="9"/>
      <c r="Z147" s="9"/>
      <c r="AA147" s="9"/>
      <c r="AB147" s="9"/>
      <c r="AC147" s="9"/>
    </row>
    <row r="148" spans="1:29" ht="299" x14ac:dyDescent="0.3">
      <c r="A148" s="9"/>
      <c r="B148" s="140">
        <f t="shared" si="2"/>
        <v>143</v>
      </c>
      <c r="C148" s="35">
        <v>692480</v>
      </c>
      <c r="D148" s="36" t="s">
        <v>464</v>
      </c>
      <c r="E148" s="36" t="s">
        <v>465</v>
      </c>
      <c r="F148" s="23" t="s">
        <v>18</v>
      </c>
      <c r="G148" s="23" t="s">
        <v>13</v>
      </c>
      <c r="H148" s="23" t="s">
        <v>3</v>
      </c>
      <c r="I148" s="23">
        <v>1</v>
      </c>
      <c r="J148" s="38">
        <v>1</v>
      </c>
      <c r="K148" s="39">
        <v>0</v>
      </c>
      <c r="L148" s="9"/>
      <c r="M148" s="9"/>
      <c r="N148" s="9"/>
      <c r="O148" s="9"/>
      <c r="P148" s="9"/>
      <c r="Q148" s="9"/>
      <c r="R148" s="9"/>
      <c r="S148" s="9"/>
      <c r="T148" s="9"/>
      <c r="U148" s="9"/>
      <c r="V148" s="9"/>
      <c r="W148" s="9"/>
      <c r="X148" s="9"/>
      <c r="Y148" s="9"/>
      <c r="Z148" s="9"/>
      <c r="AA148" s="9"/>
      <c r="AB148" s="9"/>
      <c r="AC148" s="9"/>
    </row>
    <row r="149" spans="1:29" ht="34.5" x14ac:dyDescent="0.3">
      <c r="A149" s="9"/>
      <c r="B149" s="140">
        <f t="shared" si="2"/>
        <v>144</v>
      </c>
      <c r="C149" s="35">
        <v>693583</v>
      </c>
      <c r="D149" s="36" t="s">
        <v>466</v>
      </c>
      <c r="E149" s="36" t="s">
        <v>467</v>
      </c>
      <c r="F149" s="23" t="s">
        <v>18</v>
      </c>
      <c r="G149" s="23" t="s">
        <v>13</v>
      </c>
      <c r="H149" s="23" t="s">
        <v>3</v>
      </c>
      <c r="I149" s="23">
        <v>1</v>
      </c>
      <c r="J149" s="38">
        <v>1</v>
      </c>
      <c r="K149" s="39">
        <v>0</v>
      </c>
      <c r="L149" s="9"/>
      <c r="M149" s="9"/>
      <c r="N149" s="9"/>
      <c r="O149" s="9"/>
      <c r="P149" s="9"/>
      <c r="Q149" s="9"/>
      <c r="R149" s="9"/>
      <c r="S149" s="9"/>
      <c r="T149" s="9"/>
      <c r="U149" s="9"/>
      <c r="V149" s="9"/>
      <c r="W149" s="9"/>
      <c r="X149" s="9"/>
      <c r="Y149" s="9"/>
      <c r="Z149" s="9"/>
      <c r="AA149" s="9"/>
      <c r="AB149" s="9"/>
      <c r="AC149" s="9"/>
    </row>
    <row r="150" spans="1:29" ht="69" x14ac:dyDescent="0.3">
      <c r="A150" s="9"/>
      <c r="B150" s="140">
        <f t="shared" si="2"/>
        <v>145</v>
      </c>
      <c r="C150" s="35">
        <v>694121</v>
      </c>
      <c r="D150" s="36" t="s">
        <v>468</v>
      </c>
      <c r="E150" s="36" t="s">
        <v>469</v>
      </c>
      <c r="F150" s="23" t="s">
        <v>18</v>
      </c>
      <c r="G150" s="23" t="s">
        <v>13</v>
      </c>
      <c r="H150" s="23" t="s">
        <v>3</v>
      </c>
      <c r="I150" s="23">
        <v>1</v>
      </c>
      <c r="J150" s="38">
        <v>1</v>
      </c>
      <c r="K150" s="39">
        <v>0</v>
      </c>
      <c r="L150" s="9"/>
      <c r="M150" s="9"/>
      <c r="N150" s="9"/>
      <c r="O150" s="9"/>
      <c r="P150" s="9"/>
      <c r="Q150" s="9"/>
      <c r="R150" s="9"/>
      <c r="S150" s="9"/>
      <c r="T150" s="9"/>
      <c r="U150" s="9"/>
      <c r="V150" s="9"/>
      <c r="W150" s="9"/>
      <c r="X150" s="9"/>
      <c r="Y150" s="9"/>
      <c r="Z150" s="9"/>
      <c r="AA150" s="9"/>
      <c r="AB150" s="9"/>
      <c r="AC150" s="9"/>
    </row>
    <row r="151" spans="1:29" ht="80.5" x14ac:dyDescent="0.3">
      <c r="A151" s="9"/>
      <c r="B151" s="140">
        <f t="shared" si="2"/>
        <v>146</v>
      </c>
      <c r="C151" s="35">
        <v>699134</v>
      </c>
      <c r="D151" s="36" t="s">
        <v>470</v>
      </c>
      <c r="E151" s="36" t="s">
        <v>471</v>
      </c>
      <c r="F151" s="23" t="s">
        <v>359</v>
      </c>
      <c r="G151" s="23" t="s">
        <v>13</v>
      </c>
      <c r="H151" s="23" t="s">
        <v>3</v>
      </c>
      <c r="I151" s="23">
        <v>1</v>
      </c>
      <c r="J151" s="38">
        <v>1</v>
      </c>
      <c r="K151" s="39">
        <v>0</v>
      </c>
      <c r="L151" s="9"/>
      <c r="M151" s="9"/>
      <c r="N151" s="9"/>
      <c r="O151" s="9"/>
      <c r="P151" s="9"/>
      <c r="Q151" s="9"/>
      <c r="R151" s="9"/>
      <c r="S151" s="9"/>
      <c r="T151" s="9"/>
      <c r="U151" s="9"/>
      <c r="V151" s="9"/>
      <c r="W151" s="9"/>
      <c r="X151" s="9"/>
      <c r="Y151" s="9"/>
      <c r="Z151" s="9"/>
      <c r="AA151" s="9"/>
      <c r="AB151" s="9"/>
      <c r="AC151" s="9"/>
    </row>
    <row r="152" spans="1:29" ht="57.5" x14ac:dyDescent="0.3">
      <c r="A152" s="9"/>
      <c r="B152" s="140">
        <f t="shared" si="2"/>
        <v>147</v>
      </c>
      <c r="C152" s="35">
        <v>699135</v>
      </c>
      <c r="D152" s="36" t="s">
        <v>472</v>
      </c>
      <c r="E152" s="36" t="s">
        <v>473</v>
      </c>
      <c r="F152" s="23" t="s">
        <v>18</v>
      </c>
      <c r="G152" s="23" t="s">
        <v>13</v>
      </c>
      <c r="H152" s="23" t="s">
        <v>3</v>
      </c>
      <c r="I152" s="23">
        <v>1</v>
      </c>
      <c r="J152" s="38">
        <v>1</v>
      </c>
      <c r="K152" s="39">
        <v>0</v>
      </c>
      <c r="L152" s="9"/>
      <c r="M152" s="9"/>
      <c r="N152" s="9"/>
      <c r="O152" s="9"/>
      <c r="P152" s="9"/>
      <c r="Q152" s="9"/>
      <c r="R152" s="9"/>
      <c r="S152" s="9"/>
      <c r="T152" s="9"/>
      <c r="U152" s="9"/>
      <c r="V152" s="9"/>
      <c r="W152" s="9"/>
      <c r="X152" s="9"/>
      <c r="Y152" s="9"/>
      <c r="Z152" s="9"/>
      <c r="AA152" s="9"/>
      <c r="AB152" s="9"/>
      <c r="AC152" s="9"/>
    </row>
    <row r="153" spans="1:29" ht="69" x14ac:dyDescent="0.3">
      <c r="A153" s="9"/>
      <c r="B153" s="140">
        <f t="shared" si="2"/>
        <v>148</v>
      </c>
      <c r="C153" s="35">
        <v>700205</v>
      </c>
      <c r="D153" s="36" t="s">
        <v>474</v>
      </c>
      <c r="E153" s="36" t="s">
        <v>475</v>
      </c>
      <c r="F153" s="23" t="s">
        <v>359</v>
      </c>
      <c r="G153" s="23" t="s">
        <v>13</v>
      </c>
      <c r="H153" s="23" t="s">
        <v>3</v>
      </c>
      <c r="I153" s="23">
        <v>1</v>
      </c>
      <c r="J153" s="38">
        <v>1</v>
      </c>
      <c r="K153" s="39">
        <v>0</v>
      </c>
      <c r="L153" s="9"/>
      <c r="M153" s="9"/>
      <c r="N153" s="9"/>
      <c r="O153" s="9"/>
      <c r="P153" s="9"/>
      <c r="Q153" s="9"/>
      <c r="R153" s="9"/>
      <c r="S153" s="9"/>
      <c r="T153" s="9"/>
      <c r="U153" s="9"/>
      <c r="V153" s="9"/>
      <c r="W153" s="9"/>
      <c r="X153" s="9"/>
      <c r="Y153" s="9"/>
      <c r="Z153" s="9"/>
      <c r="AA153" s="9"/>
      <c r="AB153" s="9"/>
      <c r="AC153" s="9"/>
    </row>
    <row r="154" spans="1:29" ht="69" x14ac:dyDescent="0.3">
      <c r="A154" s="9"/>
      <c r="B154" s="140">
        <f t="shared" si="2"/>
        <v>149</v>
      </c>
      <c r="C154" s="35">
        <v>700208</v>
      </c>
      <c r="D154" s="36" t="s">
        <v>476</v>
      </c>
      <c r="E154" s="36" t="s">
        <v>477</v>
      </c>
      <c r="F154" s="23" t="s">
        <v>359</v>
      </c>
      <c r="G154" s="23" t="s">
        <v>13</v>
      </c>
      <c r="H154" s="23" t="s">
        <v>3</v>
      </c>
      <c r="I154" s="23">
        <v>1</v>
      </c>
      <c r="J154" s="38">
        <v>1</v>
      </c>
      <c r="K154" s="39">
        <v>0</v>
      </c>
      <c r="L154" s="9"/>
      <c r="M154" s="9"/>
      <c r="N154" s="9"/>
      <c r="O154" s="9"/>
      <c r="P154" s="9"/>
      <c r="Q154" s="9"/>
      <c r="R154" s="9"/>
      <c r="S154" s="9"/>
      <c r="T154" s="9"/>
      <c r="U154" s="9"/>
      <c r="V154" s="9"/>
      <c r="W154" s="9"/>
      <c r="X154" s="9"/>
      <c r="Y154" s="9"/>
      <c r="Z154" s="9"/>
      <c r="AA154" s="9"/>
      <c r="AB154" s="9"/>
      <c r="AC154" s="9"/>
    </row>
    <row r="155" spans="1:29" ht="126.5" x14ac:dyDescent="0.3">
      <c r="A155" s="9"/>
      <c r="B155" s="140">
        <f t="shared" si="2"/>
        <v>150</v>
      </c>
      <c r="C155" s="35">
        <v>700628</v>
      </c>
      <c r="D155" s="36" t="s">
        <v>478</v>
      </c>
      <c r="E155" s="36" t="s">
        <v>479</v>
      </c>
      <c r="F155" s="23" t="s">
        <v>18</v>
      </c>
      <c r="G155" s="23" t="s">
        <v>13</v>
      </c>
      <c r="H155" s="23" t="s">
        <v>3</v>
      </c>
      <c r="I155" s="23">
        <v>1</v>
      </c>
      <c r="J155" s="38">
        <v>1</v>
      </c>
      <c r="K155" s="39">
        <v>0</v>
      </c>
      <c r="L155" s="9"/>
      <c r="M155" s="9"/>
      <c r="N155" s="9"/>
      <c r="O155" s="9"/>
      <c r="P155" s="9"/>
      <c r="Q155" s="9"/>
      <c r="R155" s="9"/>
      <c r="S155" s="9"/>
      <c r="T155" s="9"/>
      <c r="U155" s="9"/>
      <c r="V155" s="9"/>
      <c r="W155" s="9"/>
      <c r="X155" s="9"/>
      <c r="Y155" s="9"/>
      <c r="Z155" s="9"/>
      <c r="AA155" s="9"/>
      <c r="AB155" s="9"/>
      <c r="AC155" s="9"/>
    </row>
    <row r="156" spans="1:29" ht="69" x14ac:dyDescent="0.3">
      <c r="A156" s="9"/>
      <c r="B156" s="140">
        <f t="shared" si="2"/>
        <v>151</v>
      </c>
      <c r="C156" s="35">
        <v>704290</v>
      </c>
      <c r="D156" s="36" t="s">
        <v>480</v>
      </c>
      <c r="E156" s="36" t="s">
        <v>481</v>
      </c>
      <c r="F156" s="23" t="s">
        <v>18</v>
      </c>
      <c r="G156" s="23" t="s">
        <v>13</v>
      </c>
      <c r="H156" s="23" t="s">
        <v>3</v>
      </c>
      <c r="I156" s="23">
        <v>1</v>
      </c>
      <c r="J156" s="38">
        <v>1</v>
      </c>
      <c r="K156" s="39">
        <v>0</v>
      </c>
      <c r="L156" s="9"/>
      <c r="M156" s="9"/>
      <c r="N156" s="9"/>
      <c r="O156" s="9"/>
      <c r="P156" s="9"/>
      <c r="Q156" s="9"/>
      <c r="R156" s="9"/>
      <c r="S156" s="9"/>
      <c r="T156" s="9"/>
      <c r="U156" s="9"/>
      <c r="V156" s="9"/>
      <c r="W156" s="9"/>
      <c r="X156" s="9"/>
      <c r="Y156" s="9"/>
      <c r="Z156" s="9"/>
      <c r="AA156" s="9"/>
      <c r="AB156" s="9"/>
      <c r="AC156" s="9"/>
    </row>
    <row r="157" spans="1:29" ht="69" x14ac:dyDescent="0.3">
      <c r="A157" s="9"/>
      <c r="B157" s="140">
        <f t="shared" si="2"/>
        <v>152</v>
      </c>
      <c r="C157" s="35">
        <v>706705</v>
      </c>
      <c r="D157" s="36" t="s">
        <v>482</v>
      </c>
      <c r="E157" s="36" t="s">
        <v>483</v>
      </c>
      <c r="F157" s="23" t="s">
        <v>18</v>
      </c>
      <c r="G157" s="23" t="s">
        <v>13</v>
      </c>
      <c r="H157" s="23" t="s">
        <v>3</v>
      </c>
      <c r="I157" s="23">
        <v>1</v>
      </c>
      <c r="J157" s="38">
        <v>1</v>
      </c>
      <c r="K157" s="39">
        <v>0</v>
      </c>
      <c r="L157" s="9"/>
      <c r="M157" s="9"/>
      <c r="N157" s="9"/>
      <c r="O157" s="9"/>
      <c r="P157" s="9"/>
      <c r="Q157" s="9"/>
      <c r="R157" s="9"/>
      <c r="S157" s="9"/>
      <c r="T157" s="9"/>
      <c r="U157" s="9"/>
      <c r="V157" s="9"/>
      <c r="W157" s="9"/>
      <c r="X157" s="9"/>
      <c r="Y157" s="9"/>
      <c r="Z157" s="9"/>
      <c r="AA157" s="9"/>
      <c r="AB157" s="9"/>
      <c r="AC157" s="9"/>
    </row>
    <row r="158" spans="1:29" ht="69" x14ac:dyDescent="0.3">
      <c r="A158" s="9"/>
      <c r="B158" s="140">
        <f t="shared" si="2"/>
        <v>153</v>
      </c>
      <c r="C158" s="35">
        <v>706707</v>
      </c>
      <c r="D158" s="36" t="s">
        <v>484</v>
      </c>
      <c r="E158" s="36" t="s">
        <v>485</v>
      </c>
      <c r="F158" s="23" t="s">
        <v>18</v>
      </c>
      <c r="G158" s="23" t="s">
        <v>13</v>
      </c>
      <c r="H158" s="23" t="s">
        <v>3</v>
      </c>
      <c r="I158" s="23">
        <v>1</v>
      </c>
      <c r="J158" s="38">
        <v>1</v>
      </c>
      <c r="K158" s="39">
        <v>0</v>
      </c>
      <c r="L158" s="9"/>
      <c r="M158" s="9"/>
      <c r="N158" s="9"/>
      <c r="O158" s="9"/>
      <c r="P158" s="9"/>
      <c r="Q158" s="9"/>
      <c r="R158" s="9"/>
      <c r="S158" s="9"/>
      <c r="T158" s="9"/>
      <c r="U158" s="9"/>
      <c r="V158" s="9"/>
      <c r="W158" s="9"/>
      <c r="X158" s="9"/>
      <c r="Y158" s="9"/>
      <c r="Z158" s="9"/>
      <c r="AA158" s="9"/>
      <c r="AB158" s="9"/>
      <c r="AC158" s="9"/>
    </row>
    <row r="159" spans="1:29" ht="57.5" x14ac:dyDescent="0.3">
      <c r="A159" s="9"/>
      <c r="B159" s="140">
        <f t="shared" si="2"/>
        <v>154</v>
      </c>
      <c r="C159" s="35">
        <v>706709</v>
      </c>
      <c r="D159" s="36" t="s">
        <v>482</v>
      </c>
      <c r="E159" s="36" t="s">
        <v>486</v>
      </c>
      <c r="F159" s="23" t="s">
        <v>18</v>
      </c>
      <c r="G159" s="23" t="s">
        <v>13</v>
      </c>
      <c r="H159" s="23" t="s">
        <v>3</v>
      </c>
      <c r="I159" s="23">
        <v>1</v>
      </c>
      <c r="J159" s="38">
        <v>1</v>
      </c>
      <c r="K159" s="39">
        <v>0</v>
      </c>
      <c r="L159" s="9"/>
      <c r="M159" s="9"/>
      <c r="N159" s="9"/>
      <c r="O159" s="9"/>
      <c r="P159" s="9"/>
      <c r="Q159" s="9"/>
      <c r="R159" s="9"/>
      <c r="S159" s="9"/>
      <c r="T159" s="9"/>
      <c r="U159" s="9"/>
      <c r="V159" s="9"/>
      <c r="W159" s="9"/>
      <c r="X159" s="9"/>
      <c r="Y159" s="9"/>
      <c r="Z159" s="9"/>
      <c r="AA159" s="9"/>
      <c r="AB159" s="9"/>
      <c r="AC159" s="9"/>
    </row>
    <row r="160" spans="1:29" ht="34.5" x14ac:dyDescent="0.3">
      <c r="A160" s="9"/>
      <c r="B160" s="140">
        <f t="shared" si="2"/>
        <v>155</v>
      </c>
      <c r="C160" s="35">
        <v>706711</v>
      </c>
      <c r="D160" s="36" t="s">
        <v>487</v>
      </c>
      <c r="E160" s="36" t="s">
        <v>488</v>
      </c>
      <c r="F160" s="23" t="s">
        <v>18</v>
      </c>
      <c r="G160" s="23" t="s">
        <v>13</v>
      </c>
      <c r="H160" s="23" t="s">
        <v>3</v>
      </c>
      <c r="I160" s="23">
        <v>1</v>
      </c>
      <c r="J160" s="38">
        <v>1</v>
      </c>
      <c r="K160" s="39">
        <v>0</v>
      </c>
      <c r="L160" s="9"/>
      <c r="M160" s="9"/>
      <c r="N160" s="9"/>
      <c r="O160" s="9"/>
      <c r="P160" s="9"/>
      <c r="Q160" s="9"/>
      <c r="R160" s="9"/>
      <c r="S160" s="9"/>
      <c r="T160" s="9"/>
      <c r="U160" s="9"/>
      <c r="V160" s="9"/>
      <c r="W160" s="9"/>
      <c r="X160" s="9"/>
      <c r="Y160" s="9"/>
      <c r="Z160" s="9"/>
      <c r="AA160" s="9"/>
      <c r="AB160" s="9"/>
      <c r="AC160" s="9"/>
    </row>
    <row r="161" spans="1:29" ht="34.5" x14ac:dyDescent="0.3">
      <c r="A161" s="9"/>
      <c r="B161" s="140">
        <f t="shared" si="2"/>
        <v>156</v>
      </c>
      <c r="C161" s="35">
        <v>706722</v>
      </c>
      <c r="D161" s="36" t="s">
        <v>489</v>
      </c>
      <c r="E161" s="36" t="s">
        <v>490</v>
      </c>
      <c r="F161" s="23" t="s">
        <v>18</v>
      </c>
      <c r="G161" s="23" t="s">
        <v>13</v>
      </c>
      <c r="H161" s="23" t="s">
        <v>3</v>
      </c>
      <c r="I161" s="23">
        <v>1</v>
      </c>
      <c r="J161" s="38">
        <v>1</v>
      </c>
      <c r="K161" s="39">
        <v>0</v>
      </c>
      <c r="L161" s="9"/>
      <c r="M161" s="9"/>
      <c r="N161" s="9"/>
      <c r="O161" s="9"/>
      <c r="P161" s="9"/>
      <c r="Q161" s="9"/>
      <c r="R161" s="9"/>
      <c r="S161" s="9"/>
      <c r="T161" s="9"/>
      <c r="U161" s="9"/>
      <c r="V161" s="9"/>
      <c r="W161" s="9"/>
      <c r="X161" s="9"/>
      <c r="Y161" s="9"/>
      <c r="Z161" s="9"/>
      <c r="AA161" s="9"/>
      <c r="AB161" s="9"/>
      <c r="AC161" s="9"/>
    </row>
    <row r="162" spans="1:29" ht="46" x14ac:dyDescent="0.3">
      <c r="A162" s="9"/>
      <c r="B162" s="140">
        <f t="shared" si="2"/>
        <v>157</v>
      </c>
      <c r="C162" s="35">
        <v>706725</v>
      </c>
      <c r="D162" s="36" t="s">
        <v>489</v>
      </c>
      <c r="E162" s="36" t="s">
        <v>491</v>
      </c>
      <c r="F162" s="23" t="s">
        <v>18</v>
      </c>
      <c r="G162" s="23" t="s">
        <v>13</v>
      </c>
      <c r="H162" s="23" t="s">
        <v>3</v>
      </c>
      <c r="I162" s="23">
        <v>1</v>
      </c>
      <c r="J162" s="38">
        <v>1</v>
      </c>
      <c r="K162" s="39">
        <v>0</v>
      </c>
      <c r="L162" s="9"/>
      <c r="M162" s="9"/>
      <c r="N162" s="9"/>
      <c r="O162" s="9"/>
      <c r="P162" s="9"/>
      <c r="Q162" s="9"/>
      <c r="R162" s="9"/>
      <c r="S162" s="9"/>
      <c r="T162" s="9"/>
      <c r="U162" s="9"/>
      <c r="V162" s="9"/>
      <c r="W162" s="9"/>
      <c r="X162" s="9"/>
      <c r="Y162" s="9"/>
      <c r="Z162" s="9"/>
      <c r="AA162" s="9"/>
      <c r="AB162" s="9"/>
      <c r="AC162" s="9"/>
    </row>
    <row r="163" spans="1:29" ht="46" x14ac:dyDescent="0.3">
      <c r="A163" s="9"/>
      <c r="B163" s="140">
        <f t="shared" si="2"/>
        <v>158</v>
      </c>
      <c r="C163" s="35">
        <v>706726</v>
      </c>
      <c r="D163" s="36" t="s">
        <v>489</v>
      </c>
      <c r="E163" s="36" t="s">
        <v>492</v>
      </c>
      <c r="F163" s="23" t="s">
        <v>18</v>
      </c>
      <c r="G163" s="23" t="s">
        <v>13</v>
      </c>
      <c r="H163" s="23" t="s">
        <v>3</v>
      </c>
      <c r="I163" s="23">
        <v>1</v>
      </c>
      <c r="J163" s="38">
        <v>1</v>
      </c>
      <c r="K163" s="39">
        <v>0</v>
      </c>
      <c r="L163" s="9"/>
      <c r="M163" s="9"/>
      <c r="N163" s="9"/>
      <c r="O163" s="9"/>
      <c r="P163" s="9"/>
      <c r="Q163" s="9"/>
      <c r="R163" s="9"/>
      <c r="S163" s="9"/>
      <c r="T163" s="9"/>
      <c r="U163" s="9"/>
      <c r="V163" s="9"/>
      <c r="W163" s="9"/>
      <c r="X163" s="9"/>
      <c r="Y163" s="9"/>
      <c r="Z163" s="9"/>
      <c r="AA163" s="9"/>
      <c r="AB163" s="9"/>
      <c r="AC163" s="9"/>
    </row>
    <row r="164" spans="1:29" ht="92" x14ac:dyDescent="0.3">
      <c r="A164" s="9"/>
      <c r="B164" s="140">
        <f t="shared" si="2"/>
        <v>159</v>
      </c>
      <c r="C164" s="35">
        <v>706905</v>
      </c>
      <c r="D164" s="36" t="s">
        <v>493</v>
      </c>
      <c r="E164" s="36" t="s">
        <v>494</v>
      </c>
      <c r="F164" s="23" t="s">
        <v>359</v>
      </c>
      <c r="G164" s="23" t="s">
        <v>13</v>
      </c>
      <c r="H164" s="23" t="s">
        <v>3</v>
      </c>
      <c r="I164" s="23">
        <v>1</v>
      </c>
      <c r="J164" s="38">
        <v>1</v>
      </c>
      <c r="K164" s="39">
        <v>0</v>
      </c>
      <c r="L164" s="9"/>
      <c r="M164" s="9"/>
      <c r="N164" s="9"/>
      <c r="O164" s="9"/>
      <c r="P164" s="9"/>
      <c r="Q164" s="9"/>
      <c r="R164" s="9"/>
      <c r="S164" s="9"/>
      <c r="T164" s="9"/>
      <c r="U164" s="9"/>
      <c r="V164" s="9"/>
      <c r="W164" s="9"/>
      <c r="X164" s="9"/>
      <c r="Y164" s="9"/>
      <c r="Z164" s="9"/>
      <c r="AA164" s="9"/>
      <c r="AB164" s="9"/>
      <c r="AC164" s="9"/>
    </row>
    <row r="165" spans="1:29" ht="57.5" x14ac:dyDescent="0.3">
      <c r="A165" s="9"/>
      <c r="B165" s="140">
        <f t="shared" si="2"/>
        <v>160</v>
      </c>
      <c r="C165" s="35">
        <v>706906</v>
      </c>
      <c r="D165" s="36" t="s">
        <v>495</v>
      </c>
      <c r="E165" s="36" t="s">
        <v>496</v>
      </c>
      <c r="F165" s="23" t="s">
        <v>359</v>
      </c>
      <c r="G165" s="23" t="s">
        <v>13</v>
      </c>
      <c r="H165" s="23" t="s">
        <v>3</v>
      </c>
      <c r="I165" s="23">
        <v>1</v>
      </c>
      <c r="J165" s="38">
        <v>1</v>
      </c>
      <c r="K165" s="39">
        <v>0</v>
      </c>
      <c r="L165" s="9"/>
      <c r="M165" s="9"/>
      <c r="N165" s="9"/>
      <c r="O165" s="9"/>
      <c r="P165" s="9"/>
      <c r="Q165" s="9"/>
      <c r="R165" s="9"/>
      <c r="S165" s="9"/>
      <c r="T165" s="9"/>
      <c r="U165" s="9"/>
      <c r="V165" s="9"/>
      <c r="W165" s="9"/>
      <c r="X165" s="9"/>
      <c r="Y165" s="9"/>
      <c r="Z165" s="9"/>
      <c r="AA165" s="9"/>
      <c r="AB165" s="9"/>
      <c r="AC165" s="9"/>
    </row>
    <row r="166" spans="1:29" ht="138" x14ac:dyDescent="0.3">
      <c r="A166" s="17"/>
      <c r="B166" s="140">
        <f t="shared" si="2"/>
        <v>161</v>
      </c>
      <c r="C166" s="35">
        <v>730772</v>
      </c>
      <c r="D166" s="36" t="s">
        <v>1549</v>
      </c>
      <c r="E166" s="36" t="s">
        <v>1550</v>
      </c>
      <c r="F166" s="23" t="s">
        <v>18</v>
      </c>
      <c r="G166" s="23" t="s">
        <v>13</v>
      </c>
      <c r="H166" s="23" t="s">
        <v>3</v>
      </c>
      <c r="I166" s="23">
        <v>1</v>
      </c>
      <c r="J166" s="38">
        <v>1</v>
      </c>
      <c r="K166" s="39">
        <v>0</v>
      </c>
      <c r="L166" s="9"/>
      <c r="M166" s="9"/>
      <c r="N166" s="9"/>
      <c r="O166" s="9"/>
      <c r="P166" s="9"/>
      <c r="Q166" s="9"/>
      <c r="R166" s="9"/>
      <c r="S166" s="9"/>
      <c r="T166" s="9"/>
      <c r="U166" s="9"/>
      <c r="V166" s="9"/>
      <c r="W166" s="9"/>
      <c r="X166" s="9"/>
      <c r="Y166" s="9"/>
      <c r="Z166" s="9"/>
      <c r="AA166" s="9"/>
      <c r="AB166" s="9"/>
      <c r="AC166" s="9"/>
    </row>
    <row r="167" spans="1:29" ht="172.5" x14ac:dyDescent="0.3">
      <c r="A167" s="9"/>
      <c r="B167" s="140">
        <f t="shared" si="2"/>
        <v>162</v>
      </c>
      <c r="C167" s="35">
        <v>707264</v>
      </c>
      <c r="D167" s="36" t="s">
        <v>497</v>
      </c>
      <c r="E167" s="36" t="s">
        <v>498</v>
      </c>
      <c r="F167" s="23" t="s">
        <v>499</v>
      </c>
      <c r="G167" s="23" t="s">
        <v>13</v>
      </c>
      <c r="H167" s="23" t="s">
        <v>3</v>
      </c>
      <c r="I167" s="23">
        <v>1</v>
      </c>
      <c r="J167" s="38">
        <v>1</v>
      </c>
      <c r="K167" s="39">
        <v>0</v>
      </c>
      <c r="L167" s="9"/>
      <c r="M167" s="9"/>
      <c r="N167" s="9"/>
      <c r="O167" s="9"/>
      <c r="P167" s="9"/>
      <c r="Q167" s="9"/>
      <c r="R167" s="9"/>
      <c r="S167" s="9"/>
      <c r="T167" s="9"/>
      <c r="U167" s="9"/>
      <c r="V167" s="9"/>
      <c r="W167" s="9"/>
      <c r="X167" s="9"/>
      <c r="Y167" s="9"/>
      <c r="Z167" s="9"/>
      <c r="AA167" s="9"/>
      <c r="AB167" s="9"/>
      <c r="AC167" s="9"/>
    </row>
    <row r="168" spans="1:29" ht="69" x14ac:dyDescent="0.3">
      <c r="A168" s="9"/>
      <c r="B168" s="140">
        <f t="shared" si="2"/>
        <v>163</v>
      </c>
      <c r="C168" s="35">
        <v>711918</v>
      </c>
      <c r="D168" s="36" t="s">
        <v>500</v>
      </c>
      <c r="E168" s="36" t="s">
        <v>501</v>
      </c>
      <c r="F168" s="23" t="s">
        <v>18</v>
      </c>
      <c r="G168" s="23" t="s">
        <v>13</v>
      </c>
      <c r="H168" s="23" t="s">
        <v>3</v>
      </c>
      <c r="I168" s="23">
        <v>1</v>
      </c>
      <c r="J168" s="38">
        <v>1</v>
      </c>
      <c r="K168" s="39">
        <v>0</v>
      </c>
      <c r="L168" s="9"/>
      <c r="M168" s="9"/>
      <c r="N168" s="9"/>
      <c r="O168" s="9"/>
      <c r="P168" s="9"/>
      <c r="Q168" s="9"/>
      <c r="R168" s="9"/>
      <c r="S168" s="9"/>
      <c r="T168" s="9"/>
      <c r="U168" s="9"/>
      <c r="V168" s="9"/>
      <c r="W168" s="9"/>
      <c r="X168" s="9"/>
      <c r="Y168" s="9"/>
      <c r="Z168" s="9"/>
      <c r="AA168" s="9"/>
      <c r="AB168" s="9"/>
      <c r="AC168" s="9"/>
    </row>
    <row r="169" spans="1:29" ht="57.5" x14ac:dyDescent="0.3">
      <c r="A169" s="9"/>
      <c r="B169" s="140">
        <f t="shared" si="2"/>
        <v>164</v>
      </c>
      <c r="C169" s="35">
        <v>715357</v>
      </c>
      <c r="D169" s="36" t="s">
        <v>502</v>
      </c>
      <c r="E169" s="36" t="s">
        <v>503</v>
      </c>
      <c r="F169" s="23" t="s">
        <v>18</v>
      </c>
      <c r="G169" s="23" t="s">
        <v>13</v>
      </c>
      <c r="H169" s="23" t="s">
        <v>3</v>
      </c>
      <c r="I169" s="23">
        <v>1</v>
      </c>
      <c r="J169" s="38">
        <v>1</v>
      </c>
      <c r="K169" s="39">
        <v>0</v>
      </c>
      <c r="L169" s="9"/>
      <c r="M169" s="9"/>
      <c r="N169" s="9"/>
      <c r="O169" s="9"/>
      <c r="P169" s="9"/>
      <c r="Q169" s="9"/>
      <c r="R169" s="9"/>
      <c r="S169" s="9"/>
      <c r="T169" s="9"/>
      <c r="U169" s="9"/>
      <c r="V169" s="9"/>
      <c r="W169" s="9"/>
      <c r="X169" s="9"/>
      <c r="Y169" s="9"/>
      <c r="Z169" s="9"/>
      <c r="AA169" s="9"/>
      <c r="AB169" s="9"/>
      <c r="AC169" s="9"/>
    </row>
    <row r="170" spans="1:29" ht="126.5" x14ac:dyDescent="0.3">
      <c r="A170" s="9"/>
      <c r="B170" s="140">
        <f t="shared" si="2"/>
        <v>165</v>
      </c>
      <c r="C170" s="35">
        <v>719827</v>
      </c>
      <c r="D170" s="36" t="s">
        <v>504</v>
      </c>
      <c r="E170" s="36" t="s">
        <v>505</v>
      </c>
      <c r="F170" s="23" t="s">
        <v>18</v>
      </c>
      <c r="G170" s="23" t="s">
        <v>13</v>
      </c>
      <c r="H170" s="23" t="s">
        <v>3</v>
      </c>
      <c r="I170" s="23">
        <v>1</v>
      </c>
      <c r="J170" s="38">
        <v>1</v>
      </c>
      <c r="K170" s="39">
        <v>0</v>
      </c>
      <c r="L170" s="9"/>
      <c r="M170" s="9"/>
      <c r="N170" s="9"/>
      <c r="O170" s="9"/>
      <c r="P170" s="9"/>
      <c r="Q170" s="9"/>
      <c r="R170" s="9"/>
      <c r="S170" s="9"/>
      <c r="T170" s="9"/>
      <c r="U170" s="9"/>
      <c r="V170" s="9"/>
      <c r="W170" s="9"/>
      <c r="X170" s="9"/>
      <c r="Y170" s="9"/>
      <c r="Z170" s="9"/>
      <c r="AA170" s="9"/>
      <c r="AB170" s="9"/>
      <c r="AC170" s="9"/>
    </row>
    <row r="171" spans="1:29" ht="57.5" x14ac:dyDescent="0.3">
      <c r="A171" s="9"/>
      <c r="B171" s="140">
        <f t="shared" si="2"/>
        <v>166</v>
      </c>
      <c r="C171" s="35">
        <v>725682</v>
      </c>
      <c r="D171" s="36" t="s">
        <v>506</v>
      </c>
      <c r="E171" s="36" t="s">
        <v>507</v>
      </c>
      <c r="F171" s="23" t="s">
        <v>18</v>
      </c>
      <c r="G171" s="23" t="s">
        <v>13</v>
      </c>
      <c r="H171" s="23" t="s">
        <v>3</v>
      </c>
      <c r="I171" s="23">
        <v>1</v>
      </c>
      <c r="J171" s="38">
        <v>1</v>
      </c>
      <c r="K171" s="39">
        <v>0</v>
      </c>
      <c r="L171" s="9"/>
      <c r="M171" s="9"/>
      <c r="N171" s="9"/>
      <c r="O171" s="9"/>
      <c r="P171" s="9"/>
      <c r="Q171" s="9"/>
      <c r="R171" s="9"/>
      <c r="S171" s="9"/>
      <c r="T171" s="9"/>
      <c r="U171" s="9"/>
      <c r="V171" s="9"/>
      <c r="W171" s="9"/>
      <c r="X171" s="9"/>
      <c r="Y171" s="9"/>
      <c r="Z171" s="9"/>
      <c r="AA171" s="9"/>
      <c r="AB171" s="9"/>
      <c r="AC171" s="9"/>
    </row>
    <row r="172" spans="1:29" ht="138" x14ac:dyDescent="0.3">
      <c r="A172" s="9"/>
      <c r="B172" s="140">
        <f t="shared" si="2"/>
        <v>167</v>
      </c>
      <c r="C172" s="35">
        <v>737789</v>
      </c>
      <c r="D172" s="36" t="s">
        <v>508</v>
      </c>
      <c r="E172" s="36" t="s">
        <v>509</v>
      </c>
      <c r="F172" s="23" t="s">
        <v>18</v>
      </c>
      <c r="G172" s="23" t="s">
        <v>13</v>
      </c>
      <c r="H172" s="23" t="s">
        <v>3</v>
      </c>
      <c r="I172" s="23">
        <v>1</v>
      </c>
      <c r="J172" s="38">
        <v>1</v>
      </c>
      <c r="K172" s="39">
        <v>0</v>
      </c>
      <c r="L172" s="9"/>
      <c r="M172" s="9"/>
      <c r="N172" s="9"/>
      <c r="O172" s="9"/>
      <c r="P172" s="9"/>
      <c r="Q172" s="9"/>
      <c r="R172" s="9"/>
      <c r="S172" s="9"/>
      <c r="T172" s="9"/>
      <c r="U172" s="9"/>
      <c r="V172" s="9"/>
      <c r="W172" s="9"/>
      <c r="X172" s="9"/>
      <c r="Y172" s="9"/>
      <c r="Z172" s="9"/>
      <c r="AA172" s="9"/>
      <c r="AB172" s="9"/>
      <c r="AC172" s="9"/>
    </row>
    <row r="173" spans="1:29" ht="184" x14ac:dyDescent="0.3">
      <c r="A173" s="9"/>
      <c r="B173" s="140">
        <f t="shared" si="2"/>
        <v>168</v>
      </c>
      <c r="C173" s="46" t="s">
        <v>1554</v>
      </c>
      <c r="D173" s="36" t="s">
        <v>449</v>
      </c>
      <c r="E173" s="36" t="s">
        <v>510</v>
      </c>
      <c r="F173" s="23" t="s">
        <v>18</v>
      </c>
      <c r="G173" s="23" t="s">
        <v>13</v>
      </c>
      <c r="H173" s="23" t="s">
        <v>3</v>
      </c>
      <c r="I173" s="23">
        <v>1</v>
      </c>
      <c r="J173" s="38">
        <v>1</v>
      </c>
      <c r="K173" s="39">
        <v>0</v>
      </c>
      <c r="L173" s="9"/>
      <c r="M173" s="9"/>
      <c r="N173" s="9"/>
      <c r="O173" s="9"/>
      <c r="P173" s="9"/>
      <c r="Q173" s="9"/>
      <c r="R173" s="9"/>
      <c r="S173" s="9"/>
      <c r="T173" s="9"/>
      <c r="U173" s="9"/>
      <c r="V173" s="9"/>
      <c r="W173" s="9"/>
      <c r="X173" s="9"/>
      <c r="Y173" s="9"/>
      <c r="Z173" s="9"/>
      <c r="AA173" s="9"/>
      <c r="AB173" s="9"/>
      <c r="AC173" s="9"/>
    </row>
    <row r="174" spans="1:29" ht="115" x14ac:dyDescent="0.3">
      <c r="A174" s="9"/>
      <c r="B174" s="140">
        <f t="shared" si="2"/>
        <v>169</v>
      </c>
      <c r="C174" s="46" t="s">
        <v>1554</v>
      </c>
      <c r="D174" s="36" t="s">
        <v>511</v>
      </c>
      <c r="E174" s="36" t="s">
        <v>512</v>
      </c>
      <c r="F174" s="23" t="s">
        <v>18</v>
      </c>
      <c r="G174" s="23" t="s">
        <v>13</v>
      </c>
      <c r="H174" s="23" t="s">
        <v>3</v>
      </c>
      <c r="I174" s="23">
        <v>1</v>
      </c>
      <c r="J174" s="38">
        <v>1</v>
      </c>
      <c r="K174" s="39">
        <v>0</v>
      </c>
      <c r="L174" s="9"/>
      <c r="M174" s="9"/>
      <c r="N174" s="9"/>
      <c r="O174" s="9"/>
      <c r="P174" s="9"/>
      <c r="Q174" s="9"/>
      <c r="R174" s="9"/>
      <c r="S174" s="9"/>
      <c r="T174" s="9"/>
      <c r="U174" s="9"/>
      <c r="V174" s="9"/>
      <c r="W174" s="9"/>
      <c r="X174" s="9"/>
      <c r="Y174" s="9"/>
      <c r="Z174" s="9"/>
      <c r="AA174" s="9"/>
      <c r="AB174" s="9"/>
      <c r="AC174" s="9"/>
    </row>
    <row r="175" spans="1:29" x14ac:dyDescent="0.3">
      <c r="A175" s="9"/>
      <c r="B175" s="40"/>
      <c r="C175" s="41"/>
      <c r="D175" s="42"/>
      <c r="E175" s="42"/>
      <c r="F175" s="43"/>
      <c r="G175" s="43"/>
      <c r="H175" s="43"/>
      <c r="I175" s="43"/>
      <c r="J175" s="58"/>
      <c r="K175" s="59"/>
      <c r="L175" s="9"/>
      <c r="M175" s="9"/>
      <c r="N175" s="9"/>
      <c r="O175" s="9"/>
      <c r="P175" s="9"/>
      <c r="Q175" s="9"/>
      <c r="R175" s="9"/>
      <c r="S175" s="9"/>
      <c r="T175" s="9"/>
      <c r="U175" s="9"/>
      <c r="V175" s="9"/>
      <c r="W175" s="9"/>
      <c r="X175" s="9"/>
      <c r="Y175" s="9"/>
      <c r="Z175" s="9"/>
      <c r="AA175" s="9"/>
      <c r="AB175" s="9"/>
      <c r="AC175" s="9"/>
    </row>
    <row r="176" spans="1:29" x14ac:dyDescent="0.3">
      <c r="A176" s="9"/>
      <c r="B176" s="40"/>
      <c r="C176" s="41"/>
      <c r="D176" s="42"/>
      <c r="E176" s="42"/>
      <c r="F176" s="43"/>
      <c r="G176" s="43"/>
      <c r="H176" s="43"/>
      <c r="I176" s="43"/>
      <c r="J176" s="58"/>
      <c r="K176" s="59"/>
      <c r="L176" s="9"/>
      <c r="M176" s="9"/>
      <c r="N176" s="9"/>
      <c r="O176" s="9"/>
      <c r="P176" s="9"/>
      <c r="Q176" s="9"/>
      <c r="R176" s="9"/>
      <c r="S176" s="9"/>
      <c r="T176" s="9"/>
      <c r="U176" s="9"/>
      <c r="V176" s="9"/>
      <c r="W176" s="9"/>
      <c r="X176" s="9"/>
      <c r="Y176" s="9"/>
      <c r="Z176" s="9"/>
      <c r="AA176" s="9"/>
      <c r="AB176" s="9"/>
      <c r="AC176" s="9"/>
    </row>
    <row r="177" spans="1:29" x14ac:dyDescent="0.3">
      <c r="A177" s="9"/>
      <c r="B177" s="40"/>
      <c r="C177" s="41"/>
      <c r="D177" s="42"/>
      <c r="E177" s="42"/>
      <c r="F177" s="43"/>
      <c r="G177" s="43"/>
      <c r="H177" s="43"/>
      <c r="I177" s="43"/>
      <c r="J177" s="58"/>
      <c r="K177" s="59"/>
      <c r="L177" s="9"/>
      <c r="M177" s="9"/>
      <c r="N177" s="9"/>
      <c r="O177" s="9"/>
      <c r="P177" s="9"/>
      <c r="Q177" s="9"/>
      <c r="R177" s="9"/>
      <c r="S177" s="9"/>
      <c r="T177" s="9"/>
      <c r="U177" s="9"/>
      <c r="V177" s="9"/>
      <c r="W177" s="9"/>
      <c r="X177" s="9"/>
      <c r="Y177" s="9"/>
      <c r="Z177" s="9"/>
      <c r="AA177" s="9"/>
      <c r="AB177" s="9"/>
      <c r="AC177" s="9"/>
    </row>
    <row r="178" spans="1:29" ht="5" customHeight="1" thickBot="1" x14ac:dyDescent="0.35">
      <c r="A178" s="9"/>
      <c r="B178" s="27"/>
      <c r="C178" s="30"/>
      <c r="D178" s="26"/>
      <c r="E178" s="32"/>
      <c r="F178" s="26"/>
      <c r="G178" s="26"/>
      <c r="H178" s="60"/>
      <c r="I178" s="43"/>
      <c r="J178" s="43"/>
      <c r="K178" s="59"/>
      <c r="L178" s="9"/>
      <c r="M178" s="9"/>
      <c r="N178" s="9"/>
      <c r="O178" s="9"/>
      <c r="P178" s="9"/>
      <c r="Q178" s="9"/>
      <c r="R178" s="9"/>
      <c r="S178" s="9"/>
      <c r="T178" s="9"/>
      <c r="U178" s="9"/>
      <c r="V178" s="9"/>
      <c r="W178" s="9"/>
      <c r="X178" s="9"/>
      <c r="Y178" s="9"/>
      <c r="Z178" s="9"/>
      <c r="AA178" s="9"/>
      <c r="AB178" s="9"/>
      <c r="AC178" s="9"/>
    </row>
    <row r="179" spans="1:29" ht="28" customHeight="1" thickBot="1" x14ac:dyDescent="0.35">
      <c r="A179" s="9"/>
      <c r="B179" s="28"/>
      <c r="C179" s="31"/>
      <c r="D179" s="150" t="s">
        <v>1558</v>
      </c>
      <c r="E179" s="151"/>
      <c r="F179" s="151"/>
      <c r="G179" s="151"/>
      <c r="H179" s="152"/>
      <c r="I179" s="29"/>
      <c r="J179" s="29"/>
      <c r="K179" s="144">
        <f>SUM(K6:K178)</f>
        <v>0</v>
      </c>
      <c r="L179" s="9"/>
      <c r="M179" s="9"/>
      <c r="N179" s="9"/>
      <c r="O179" s="9"/>
      <c r="P179" s="9"/>
      <c r="Q179" s="9"/>
      <c r="R179" s="9"/>
      <c r="S179" s="9"/>
      <c r="T179" s="9"/>
      <c r="U179" s="9"/>
      <c r="V179" s="9"/>
      <c r="W179" s="9"/>
      <c r="X179" s="9"/>
      <c r="Y179" s="9"/>
      <c r="Z179" s="9"/>
      <c r="AA179" s="9"/>
      <c r="AB179" s="9"/>
      <c r="AC179" s="9"/>
    </row>
    <row r="180" spans="1:29" ht="12" customHeight="1" x14ac:dyDescent="0.3">
      <c r="A180" s="9"/>
      <c r="B180" s="147"/>
      <c r="C180" s="147"/>
      <c r="D180" s="147"/>
      <c r="E180" s="147"/>
      <c r="F180" s="147"/>
      <c r="G180" s="147"/>
      <c r="H180" s="147"/>
      <c r="I180" s="147"/>
      <c r="J180" s="147"/>
      <c r="K180" s="147"/>
      <c r="L180" s="9"/>
      <c r="M180" s="9"/>
      <c r="N180" s="9"/>
      <c r="O180" s="9"/>
      <c r="P180" s="9"/>
      <c r="Q180" s="9"/>
      <c r="R180" s="9"/>
      <c r="S180" s="9"/>
      <c r="T180" s="9"/>
      <c r="U180" s="9"/>
      <c r="V180" s="9"/>
      <c r="W180" s="9"/>
      <c r="X180" s="9"/>
      <c r="Y180" s="9"/>
      <c r="Z180" s="9"/>
      <c r="AA180" s="9"/>
      <c r="AB180" s="9"/>
      <c r="AC180" s="9"/>
    </row>
    <row r="181" spans="1:29" ht="13" customHeight="1" x14ac:dyDescent="0.3">
      <c r="A181" s="9"/>
      <c r="B181" s="149" t="s">
        <v>1557</v>
      </c>
      <c r="C181" s="149"/>
      <c r="D181" s="149"/>
      <c r="E181" s="149"/>
      <c r="F181" s="149"/>
      <c r="G181" s="149"/>
      <c r="H181" s="149"/>
      <c r="I181" s="149"/>
      <c r="J181" s="149"/>
      <c r="K181" s="149"/>
      <c r="L181" s="9"/>
      <c r="M181" s="9"/>
      <c r="N181" s="9"/>
      <c r="O181" s="9"/>
      <c r="P181" s="9"/>
      <c r="Q181" s="9"/>
      <c r="R181" s="9"/>
      <c r="S181" s="9"/>
      <c r="T181" s="9"/>
      <c r="U181" s="9"/>
      <c r="V181" s="9"/>
      <c r="W181" s="9"/>
      <c r="X181" s="9"/>
      <c r="Y181" s="9"/>
      <c r="Z181" s="9"/>
      <c r="AA181" s="9"/>
      <c r="AB181" s="9"/>
      <c r="AC181" s="9"/>
    </row>
    <row r="182" spans="1:29" ht="12" customHeight="1" x14ac:dyDescent="0.3">
      <c r="A182" s="9"/>
      <c r="B182" s="148"/>
      <c r="C182" s="148"/>
      <c r="D182" s="148"/>
      <c r="E182" s="148"/>
      <c r="F182" s="148"/>
      <c r="G182" s="148"/>
      <c r="H182" s="148"/>
      <c r="I182" s="148"/>
      <c r="J182" s="148"/>
      <c r="K182" s="148"/>
      <c r="L182" s="9"/>
      <c r="M182" s="9"/>
      <c r="N182" s="9"/>
      <c r="O182" s="9"/>
      <c r="P182" s="9"/>
      <c r="Q182" s="9"/>
      <c r="R182" s="9"/>
      <c r="S182" s="9"/>
      <c r="T182" s="9"/>
      <c r="U182" s="9"/>
      <c r="V182" s="9"/>
      <c r="W182" s="9"/>
      <c r="X182" s="9"/>
      <c r="Y182" s="9"/>
      <c r="Z182" s="9"/>
      <c r="AA182" s="9"/>
      <c r="AB182" s="9"/>
      <c r="AC182" s="9"/>
    </row>
    <row r="183" spans="1:29" ht="12" customHeight="1" x14ac:dyDescent="0.3">
      <c r="A183" s="9"/>
      <c r="B183" s="148"/>
      <c r="C183" s="148"/>
      <c r="D183" s="148"/>
      <c r="E183" s="148"/>
      <c r="F183" s="148"/>
      <c r="G183" s="148"/>
      <c r="H183" s="148"/>
      <c r="I183" s="148"/>
      <c r="J183" s="148"/>
      <c r="K183" s="148"/>
      <c r="L183" s="9"/>
      <c r="M183" s="9"/>
      <c r="N183" s="9"/>
      <c r="O183" s="9"/>
      <c r="P183" s="9"/>
      <c r="Q183" s="9"/>
      <c r="R183" s="9"/>
      <c r="S183" s="9"/>
      <c r="T183" s="9"/>
      <c r="U183" s="9"/>
      <c r="V183" s="9"/>
      <c r="W183" s="9"/>
      <c r="X183" s="9"/>
      <c r="Y183" s="9"/>
      <c r="Z183" s="9"/>
      <c r="AA183" s="9"/>
      <c r="AB183" s="9"/>
      <c r="AC183" s="9"/>
    </row>
    <row r="184" spans="1:29" ht="5" customHeight="1" x14ac:dyDescent="0.3">
      <c r="A184" s="9"/>
      <c r="B184" s="15"/>
      <c r="C184" s="15"/>
      <c r="D184" s="142"/>
      <c r="E184" s="142"/>
      <c r="F184" s="142"/>
      <c r="G184" s="142"/>
      <c r="H184" s="16"/>
      <c r="I184" s="16"/>
      <c r="J184" s="16"/>
      <c r="K184" s="143"/>
      <c r="L184" s="9"/>
      <c r="M184" s="9"/>
      <c r="N184" s="9"/>
      <c r="O184" s="9"/>
      <c r="P184" s="9"/>
      <c r="Q184" s="9"/>
      <c r="R184" s="9"/>
      <c r="S184" s="9"/>
      <c r="T184" s="9"/>
      <c r="U184" s="9"/>
      <c r="V184" s="9"/>
      <c r="W184" s="9"/>
      <c r="X184" s="9"/>
      <c r="Y184" s="9"/>
      <c r="Z184" s="9"/>
      <c r="AA184" s="9"/>
      <c r="AB184" s="9"/>
      <c r="AC184" s="9"/>
    </row>
    <row r="185" spans="1:29" x14ac:dyDescent="0.3">
      <c r="A185" s="9"/>
      <c r="B185" s="15"/>
      <c r="C185" s="15"/>
      <c r="D185" s="13"/>
      <c r="E185" s="13"/>
      <c r="F185" s="13"/>
      <c r="G185" s="13"/>
      <c r="H185" s="13"/>
      <c r="I185" s="16"/>
      <c r="J185" s="16"/>
      <c r="K185" s="19"/>
      <c r="L185" s="9"/>
      <c r="M185" s="9"/>
      <c r="N185" s="9"/>
      <c r="O185" s="9"/>
      <c r="P185" s="9"/>
      <c r="Q185" s="9"/>
      <c r="R185" s="9"/>
      <c r="S185" s="9"/>
      <c r="T185" s="9"/>
      <c r="U185" s="9"/>
      <c r="V185" s="9"/>
      <c r="W185" s="9"/>
      <c r="X185" s="9"/>
      <c r="Y185" s="9"/>
      <c r="Z185" s="9"/>
      <c r="AA185" s="9"/>
      <c r="AB185" s="9"/>
      <c r="AC185" s="9"/>
    </row>
    <row r="186" spans="1:29" x14ac:dyDescent="0.3">
      <c r="A186" s="9"/>
      <c r="B186" s="15"/>
      <c r="C186" s="15"/>
      <c r="D186" s="13"/>
      <c r="E186" s="13"/>
      <c r="F186" s="13"/>
      <c r="G186" s="13"/>
      <c r="H186" s="13"/>
      <c r="I186" s="16"/>
      <c r="J186" s="16"/>
      <c r="K186" s="19"/>
      <c r="L186" s="9"/>
      <c r="M186" s="9"/>
      <c r="N186" s="9"/>
      <c r="O186" s="9"/>
      <c r="P186" s="9"/>
      <c r="Q186" s="9"/>
      <c r="R186" s="9"/>
      <c r="S186" s="9"/>
      <c r="T186" s="9"/>
      <c r="U186" s="9"/>
      <c r="V186" s="9"/>
      <c r="W186" s="9"/>
      <c r="X186" s="9"/>
      <c r="Y186" s="9"/>
      <c r="Z186" s="9"/>
      <c r="AA186" s="9"/>
      <c r="AB186" s="9"/>
      <c r="AC186" s="9"/>
    </row>
    <row r="187" spans="1:29" x14ac:dyDescent="0.3">
      <c r="A187" s="9"/>
      <c r="B187" s="15"/>
      <c r="C187" s="15"/>
      <c r="D187" s="13"/>
      <c r="E187" s="13"/>
      <c r="F187" s="13"/>
      <c r="G187" s="13"/>
      <c r="H187" s="13"/>
      <c r="I187" s="16"/>
      <c r="J187" s="16"/>
      <c r="K187" s="19"/>
      <c r="L187" s="9"/>
      <c r="M187" s="9"/>
      <c r="N187" s="9"/>
      <c r="O187" s="9"/>
      <c r="P187" s="9"/>
      <c r="Q187" s="9"/>
      <c r="R187" s="9"/>
      <c r="S187" s="9"/>
      <c r="T187" s="9"/>
      <c r="U187" s="9"/>
      <c r="V187" s="9"/>
      <c r="W187" s="9"/>
      <c r="X187" s="9"/>
      <c r="Y187" s="9"/>
      <c r="Z187" s="9"/>
      <c r="AA187" s="9"/>
      <c r="AB187" s="9"/>
      <c r="AC187" s="9"/>
    </row>
    <row r="188" spans="1:29" x14ac:dyDescent="0.3">
      <c r="A188" s="9"/>
      <c r="B188" s="15"/>
      <c r="C188" s="15"/>
      <c r="D188" s="13"/>
      <c r="E188" s="13"/>
      <c r="F188" s="13"/>
      <c r="G188" s="13"/>
      <c r="H188" s="13"/>
      <c r="I188" s="16"/>
      <c r="J188" s="16"/>
      <c r="K188" s="19"/>
      <c r="L188" s="9"/>
      <c r="M188" s="9"/>
      <c r="N188" s="9"/>
      <c r="O188" s="9"/>
      <c r="P188" s="9"/>
      <c r="Q188" s="9"/>
      <c r="R188" s="9"/>
      <c r="S188" s="9"/>
      <c r="T188" s="9"/>
      <c r="U188" s="9"/>
      <c r="V188" s="9"/>
      <c r="W188" s="9"/>
      <c r="X188" s="9"/>
      <c r="Y188" s="9"/>
      <c r="Z188" s="9"/>
      <c r="AA188" s="9"/>
      <c r="AB188" s="9"/>
      <c r="AC188" s="9"/>
    </row>
    <row r="189" spans="1:29" x14ac:dyDescent="0.3">
      <c r="A189" s="9"/>
      <c r="B189" s="15"/>
      <c r="C189" s="15"/>
      <c r="D189" s="13"/>
      <c r="E189" s="13"/>
      <c r="F189" s="13"/>
      <c r="G189" s="13"/>
      <c r="H189" s="13"/>
      <c r="I189" s="16"/>
      <c r="J189" s="16"/>
      <c r="K189" s="19"/>
      <c r="L189" s="9"/>
      <c r="M189" s="9"/>
      <c r="N189" s="9"/>
      <c r="O189" s="9"/>
      <c r="P189" s="9"/>
      <c r="Q189" s="9"/>
      <c r="R189" s="9"/>
      <c r="S189" s="9"/>
      <c r="T189" s="9"/>
      <c r="U189" s="9"/>
      <c r="V189" s="9"/>
      <c r="W189" s="9"/>
      <c r="X189" s="9"/>
      <c r="Y189" s="9"/>
      <c r="Z189" s="9"/>
      <c r="AA189" s="9"/>
      <c r="AB189" s="9"/>
      <c r="AC189" s="9"/>
    </row>
    <row r="190" spans="1:29" x14ac:dyDescent="0.3">
      <c r="A190" s="9"/>
      <c r="B190" s="15"/>
      <c r="C190" s="15"/>
      <c r="D190" s="13"/>
      <c r="E190" s="13"/>
      <c r="F190" s="13"/>
      <c r="G190" s="13"/>
      <c r="H190" s="13"/>
      <c r="I190" s="16"/>
      <c r="J190" s="16"/>
      <c r="K190" s="19"/>
      <c r="L190" s="9"/>
      <c r="M190" s="9"/>
      <c r="N190" s="9"/>
      <c r="O190" s="9"/>
      <c r="P190" s="9"/>
      <c r="Q190" s="9"/>
      <c r="R190" s="9"/>
      <c r="S190" s="9"/>
      <c r="T190" s="9"/>
      <c r="U190" s="9"/>
      <c r="V190" s="9"/>
      <c r="W190" s="9"/>
      <c r="X190" s="9"/>
      <c r="Y190" s="9"/>
      <c r="Z190" s="9"/>
      <c r="AA190" s="9"/>
      <c r="AB190" s="9"/>
      <c r="AC190" s="9"/>
    </row>
    <row r="191" spans="1:29" x14ac:dyDescent="0.3">
      <c r="A191" s="9"/>
      <c r="B191" s="15"/>
      <c r="C191" s="15"/>
      <c r="D191" s="13"/>
      <c r="E191" s="13"/>
      <c r="F191" s="13"/>
      <c r="G191" s="13"/>
      <c r="H191" s="13"/>
      <c r="I191" s="16"/>
      <c r="J191" s="16"/>
      <c r="K191" s="19"/>
      <c r="L191" s="9"/>
      <c r="M191" s="9"/>
      <c r="N191" s="9"/>
      <c r="O191" s="9"/>
      <c r="P191" s="9"/>
      <c r="Q191" s="9"/>
      <c r="R191" s="9"/>
      <c r="S191" s="9"/>
      <c r="T191" s="9"/>
      <c r="U191" s="9"/>
      <c r="V191" s="9"/>
      <c r="W191" s="9"/>
      <c r="X191" s="9"/>
      <c r="Y191" s="9"/>
      <c r="Z191" s="9"/>
      <c r="AA191" s="9"/>
      <c r="AB191" s="9"/>
      <c r="AC191" s="9"/>
    </row>
    <row r="192" spans="1:29" x14ac:dyDescent="0.3">
      <c r="A192" s="9"/>
      <c r="B192" s="15"/>
      <c r="C192" s="15"/>
      <c r="D192" s="13"/>
      <c r="E192" s="13"/>
      <c r="F192" s="13"/>
      <c r="G192" s="13"/>
      <c r="H192" s="13"/>
      <c r="I192" s="16"/>
      <c r="J192" s="16"/>
      <c r="K192" s="19"/>
      <c r="L192" s="9"/>
      <c r="M192" s="9"/>
      <c r="N192" s="9"/>
      <c r="O192" s="9"/>
      <c r="P192" s="9"/>
      <c r="Q192" s="9"/>
      <c r="R192" s="9"/>
      <c r="S192" s="9"/>
      <c r="T192" s="9"/>
      <c r="U192" s="9"/>
      <c r="V192" s="9"/>
      <c r="W192" s="9"/>
      <c r="X192" s="9"/>
      <c r="Y192" s="9"/>
      <c r="Z192" s="9"/>
      <c r="AA192" s="9"/>
      <c r="AB192" s="9"/>
      <c r="AC192" s="9"/>
    </row>
    <row r="193" spans="1:29" x14ac:dyDescent="0.3">
      <c r="A193" s="9"/>
      <c r="B193" s="15"/>
      <c r="C193" s="15"/>
      <c r="D193" s="13"/>
      <c r="E193" s="13"/>
      <c r="F193" s="13"/>
      <c r="G193" s="13"/>
      <c r="H193" s="13"/>
      <c r="I193" s="16"/>
      <c r="J193" s="16"/>
      <c r="K193" s="19"/>
      <c r="L193" s="9"/>
      <c r="M193" s="9"/>
      <c r="N193" s="9"/>
      <c r="O193" s="9"/>
      <c r="P193" s="9"/>
      <c r="Q193" s="9"/>
      <c r="R193" s="9"/>
      <c r="S193" s="9"/>
      <c r="T193" s="9"/>
      <c r="U193" s="9"/>
      <c r="V193" s="9"/>
      <c r="W193" s="9"/>
      <c r="X193" s="9"/>
      <c r="Y193" s="9"/>
      <c r="Z193" s="9"/>
      <c r="AA193" s="9"/>
      <c r="AB193" s="9"/>
      <c r="AC193" s="9"/>
    </row>
    <row r="194" spans="1:29" x14ac:dyDescent="0.3">
      <c r="A194" s="9"/>
      <c r="B194" s="15"/>
      <c r="C194" s="15"/>
      <c r="D194" s="13"/>
      <c r="E194" s="13"/>
      <c r="F194" s="13"/>
      <c r="G194" s="13"/>
      <c r="H194" s="13"/>
      <c r="I194" s="16"/>
      <c r="J194" s="16"/>
      <c r="K194" s="19"/>
      <c r="L194" s="9"/>
      <c r="M194" s="9"/>
      <c r="N194" s="9"/>
      <c r="O194" s="9"/>
      <c r="P194" s="9"/>
      <c r="Q194" s="9"/>
      <c r="R194" s="9"/>
      <c r="S194" s="9"/>
      <c r="T194" s="9"/>
      <c r="U194" s="9"/>
      <c r="V194" s="9"/>
      <c r="W194" s="9"/>
      <c r="X194" s="9"/>
      <c r="Y194" s="9"/>
      <c r="Z194" s="9"/>
      <c r="AA194" s="9"/>
      <c r="AB194" s="9"/>
      <c r="AC194" s="9"/>
    </row>
    <row r="195" spans="1:29" x14ac:dyDescent="0.3">
      <c r="A195" s="9"/>
      <c r="B195" s="15"/>
      <c r="C195" s="15"/>
      <c r="D195" s="13"/>
      <c r="E195" s="13"/>
      <c r="F195" s="13"/>
      <c r="G195" s="13"/>
      <c r="H195" s="13"/>
      <c r="I195" s="16"/>
      <c r="J195" s="16"/>
      <c r="K195" s="19"/>
      <c r="L195" s="9"/>
      <c r="M195" s="9"/>
      <c r="N195" s="9"/>
      <c r="O195" s="9"/>
      <c r="P195" s="9"/>
      <c r="Q195" s="9"/>
      <c r="R195" s="9"/>
      <c r="S195" s="9"/>
      <c r="T195" s="9"/>
      <c r="U195" s="9"/>
      <c r="V195" s="9"/>
      <c r="W195" s="9"/>
      <c r="X195" s="9"/>
      <c r="Y195" s="9"/>
      <c r="Z195" s="9"/>
      <c r="AA195" s="9"/>
      <c r="AB195" s="9"/>
      <c r="AC195" s="9"/>
    </row>
    <row r="196" spans="1:29" x14ac:dyDescent="0.3">
      <c r="A196" s="9"/>
      <c r="B196" s="15"/>
      <c r="C196" s="15"/>
      <c r="D196" s="13"/>
      <c r="E196" s="13"/>
      <c r="F196" s="13"/>
      <c r="G196" s="13"/>
      <c r="H196" s="13"/>
      <c r="I196" s="16"/>
      <c r="J196" s="16"/>
      <c r="K196" s="19"/>
      <c r="L196" s="9"/>
      <c r="M196" s="9"/>
      <c r="N196" s="9"/>
      <c r="O196" s="9"/>
      <c r="P196" s="9"/>
      <c r="Q196" s="9"/>
      <c r="R196" s="9"/>
      <c r="S196" s="9"/>
      <c r="T196" s="9"/>
      <c r="U196" s="9"/>
      <c r="V196" s="9"/>
      <c r="W196" s="9"/>
      <c r="X196" s="9"/>
      <c r="Y196" s="9"/>
      <c r="Z196" s="9"/>
      <c r="AA196" s="9"/>
      <c r="AB196" s="9"/>
      <c r="AC196" s="9"/>
    </row>
    <row r="197" spans="1:29" x14ac:dyDescent="0.3">
      <c r="A197" s="9"/>
      <c r="B197" s="15"/>
      <c r="C197" s="15"/>
      <c r="D197" s="13"/>
      <c r="E197" s="13"/>
      <c r="F197" s="13"/>
      <c r="G197" s="13"/>
      <c r="H197" s="13"/>
      <c r="I197" s="16"/>
      <c r="J197" s="16"/>
      <c r="K197" s="19"/>
      <c r="L197" s="9"/>
      <c r="M197" s="9"/>
      <c r="N197" s="9"/>
      <c r="O197" s="9"/>
      <c r="P197" s="9"/>
      <c r="Q197" s="9"/>
      <c r="R197" s="9"/>
      <c r="S197" s="9"/>
      <c r="T197" s="9"/>
      <c r="U197" s="9"/>
      <c r="V197" s="9"/>
      <c r="W197" s="9"/>
      <c r="X197" s="9"/>
      <c r="Y197" s="9"/>
      <c r="Z197" s="9"/>
      <c r="AA197" s="9"/>
      <c r="AB197" s="9"/>
      <c r="AC197" s="9"/>
    </row>
    <row r="198" spans="1:29" x14ac:dyDescent="0.3">
      <c r="A198" s="9"/>
      <c r="B198" s="15"/>
      <c r="C198" s="15"/>
      <c r="D198" s="13"/>
      <c r="E198" s="13"/>
      <c r="F198" s="13"/>
      <c r="G198" s="13"/>
      <c r="H198" s="13"/>
      <c r="I198" s="16"/>
      <c r="J198" s="16"/>
      <c r="K198" s="19"/>
      <c r="L198" s="9"/>
      <c r="M198" s="9"/>
      <c r="N198" s="9"/>
      <c r="O198" s="9"/>
      <c r="P198" s="9"/>
      <c r="Q198" s="9"/>
      <c r="R198" s="9"/>
      <c r="S198" s="9"/>
      <c r="T198" s="9"/>
      <c r="U198" s="9"/>
      <c r="V198" s="9"/>
      <c r="W198" s="9"/>
      <c r="X198" s="9"/>
      <c r="Y198" s="9"/>
      <c r="Z198" s="9"/>
      <c r="AA198" s="9"/>
      <c r="AB198" s="9"/>
      <c r="AC198" s="9"/>
    </row>
    <row r="199" spans="1:29" x14ac:dyDescent="0.3">
      <c r="A199" s="9"/>
      <c r="B199" s="15"/>
      <c r="C199" s="15"/>
      <c r="D199" s="13"/>
      <c r="E199" s="13"/>
      <c r="F199" s="13"/>
      <c r="G199" s="13"/>
      <c r="H199" s="13"/>
      <c r="I199" s="16"/>
      <c r="J199" s="16"/>
      <c r="K199" s="19"/>
      <c r="L199" s="9"/>
      <c r="M199" s="9"/>
      <c r="N199" s="9"/>
      <c r="O199" s="9"/>
      <c r="P199" s="9"/>
      <c r="Q199" s="9"/>
      <c r="R199" s="9"/>
      <c r="S199" s="9"/>
      <c r="T199" s="9"/>
      <c r="U199" s="9"/>
      <c r="V199" s="9"/>
      <c r="W199" s="9"/>
      <c r="X199" s="9"/>
      <c r="Y199" s="9"/>
      <c r="Z199" s="9"/>
      <c r="AA199" s="9"/>
      <c r="AB199" s="9"/>
      <c r="AC199" s="9"/>
    </row>
    <row r="200" spans="1:29" x14ac:dyDescent="0.3">
      <c r="A200" s="9"/>
      <c r="B200" s="15"/>
      <c r="C200" s="15"/>
      <c r="D200" s="13"/>
      <c r="E200" s="13"/>
      <c r="F200" s="13"/>
      <c r="G200" s="13"/>
      <c r="H200" s="13"/>
      <c r="I200" s="16"/>
      <c r="J200" s="16"/>
      <c r="K200" s="19"/>
      <c r="L200" s="9"/>
      <c r="M200" s="9"/>
      <c r="N200" s="9"/>
      <c r="O200" s="9"/>
      <c r="P200" s="9"/>
      <c r="Q200" s="9"/>
      <c r="R200" s="9"/>
      <c r="S200" s="9"/>
      <c r="T200" s="9"/>
      <c r="U200" s="9"/>
      <c r="V200" s="9"/>
      <c r="W200" s="9"/>
      <c r="X200" s="9"/>
      <c r="Y200" s="9"/>
      <c r="Z200" s="9"/>
      <c r="AA200" s="9"/>
      <c r="AB200" s="9"/>
      <c r="AC200" s="9"/>
    </row>
    <row r="201" spans="1:29" x14ac:dyDescent="0.3">
      <c r="A201" s="9"/>
      <c r="B201" s="15"/>
      <c r="C201" s="15"/>
      <c r="D201" s="13"/>
      <c r="E201" s="13"/>
      <c r="F201" s="13"/>
      <c r="G201" s="13"/>
      <c r="H201" s="13"/>
      <c r="I201" s="16"/>
      <c r="J201" s="16"/>
      <c r="K201" s="19"/>
      <c r="L201" s="9"/>
      <c r="M201" s="9"/>
      <c r="N201" s="9"/>
      <c r="O201" s="9"/>
      <c r="P201" s="9"/>
      <c r="Q201" s="9"/>
      <c r="R201" s="9"/>
      <c r="S201" s="9"/>
      <c r="T201" s="9"/>
      <c r="U201" s="9"/>
      <c r="V201" s="9"/>
      <c r="W201" s="9"/>
      <c r="X201" s="9"/>
      <c r="Y201" s="9"/>
      <c r="Z201" s="9"/>
      <c r="AA201" s="9"/>
      <c r="AB201" s="9"/>
      <c r="AC201" s="9"/>
    </row>
    <row r="202" spans="1:29" x14ac:dyDescent="0.3">
      <c r="A202" s="9"/>
      <c r="B202" s="15"/>
      <c r="C202" s="15"/>
      <c r="D202" s="13"/>
      <c r="E202" s="13"/>
      <c r="F202" s="13"/>
      <c r="G202" s="13"/>
      <c r="H202" s="13"/>
      <c r="I202" s="16"/>
      <c r="J202" s="16"/>
      <c r="K202" s="19"/>
      <c r="L202" s="9"/>
      <c r="M202" s="9"/>
      <c r="N202" s="9"/>
      <c r="O202" s="9"/>
      <c r="P202" s="9"/>
      <c r="Q202" s="9"/>
      <c r="R202" s="9"/>
      <c r="S202" s="9"/>
      <c r="T202" s="9"/>
      <c r="U202" s="9"/>
      <c r="V202" s="9"/>
      <c r="W202" s="9"/>
      <c r="X202" s="9"/>
      <c r="Y202" s="9"/>
      <c r="Z202" s="9"/>
      <c r="AA202" s="9"/>
      <c r="AB202" s="9"/>
      <c r="AC202" s="9"/>
    </row>
    <row r="203" spans="1:29" x14ac:dyDescent="0.3">
      <c r="A203" s="9"/>
      <c r="B203" s="15"/>
      <c r="C203" s="15"/>
      <c r="D203" s="13"/>
      <c r="E203" s="13"/>
      <c r="F203" s="13"/>
      <c r="G203" s="13"/>
      <c r="H203" s="13"/>
      <c r="I203" s="16"/>
      <c r="J203" s="16"/>
      <c r="K203" s="19"/>
      <c r="L203" s="9"/>
      <c r="M203" s="9"/>
      <c r="N203" s="9"/>
      <c r="O203" s="9"/>
      <c r="P203" s="9"/>
      <c r="Q203" s="9"/>
      <c r="R203" s="9"/>
      <c r="S203" s="9"/>
      <c r="T203" s="9"/>
      <c r="U203" s="9"/>
      <c r="V203" s="9"/>
      <c r="W203" s="9"/>
      <c r="X203" s="9"/>
      <c r="Y203" s="9"/>
      <c r="Z203" s="9"/>
      <c r="AA203" s="9"/>
      <c r="AB203" s="9"/>
      <c r="AC203" s="9"/>
    </row>
    <row r="204" spans="1:29" x14ac:dyDescent="0.3">
      <c r="A204" s="9"/>
      <c r="B204" s="15"/>
      <c r="C204" s="15"/>
      <c r="D204" s="13"/>
      <c r="E204" s="13"/>
      <c r="F204" s="13"/>
      <c r="G204" s="13"/>
      <c r="H204" s="13"/>
      <c r="I204" s="16"/>
      <c r="J204" s="16"/>
      <c r="K204" s="19"/>
      <c r="L204" s="9"/>
      <c r="M204" s="9"/>
      <c r="N204" s="9"/>
      <c r="O204" s="9"/>
      <c r="P204" s="9"/>
      <c r="Q204" s="9"/>
      <c r="R204" s="9"/>
      <c r="S204" s="9"/>
      <c r="T204" s="9"/>
      <c r="U204" s="9"/>
      <c r="V204" s="9"/>
      <c r="W204" s="9"/>
      <c r="X204" s="9"/>
      <c r="Y204" s="9"/>
      <c r="Z204" s="9"/>
      <c r="AA204" s="9"/>
      <c r="AB204" s="9"/>
      <c r="AC204" s="9"/>
    </row>
    <row r="205" spans="1:29" x14ac:dyDescent="0.3">
      <c r="A205" s="9"/>
      <c r="B205" s="15"/>
      <c r="C205" s="15"/>
      <c r="D205" s="13"/>
      <c r="E205" s="13"/>
      <c r="F205" s="13"/>
      <c r="G205" s="13"/>
      <c r="H205" s="13"/>
      <c r="I205" s="16"/>
      <c r="J205" s="16"/>
      <c r="K205" s="19"/>
      <c r="L205" s="9"/>
      <c r="M205" s="9"/>
      <c r="N205" s="9"/>
      <c r="O205" s="9"/>
      <c r="P205" s="9"/>
      <c r="Q205" s="9"/>
      <c r="R205" s="9"/>
      <c r="S205" s="9"/>
      <c r="T205" s="9"/>
      <c r="U205" s="9"/>
      <c r="V205" s="9"/>
      <c r="W205" s="9"/>
      <c r="X205" s="9"/>
      <c r="Y205" s="9"/>
      <c r="Z205" s="9"/>
      <c r="AA205" s="9"/>
      <c r="AB205" s="9"/>
      <c r="AC205" s="9"/>
    </row>
    <row r="206" spans="1:29" x14ac:dyDescent="0.3">
      <c r="A206" s="9"/>
      <c r="B206" s="15"/>
      <c r="C206" s="15"/>
      <c r="D206" s="13"/>
      <c r="E206" s="13"/>
      <c r="F206" s="13"/>
      <c r="G206" s="13"/>
      <c r="H206" s="13"/>
      <c r="I206" s="16"/>
      <c r="J206" s="16"/>
      <c r="K206" s="19"/>
      <c r="L206" s="9"/>
      <c r="M206" s="9"/>
      <c r="N206" s="9"/>
      <c r="O206" s="9"/>
      <c r="P206" s="9"/>
      <c r="Q206" s="9"/>
      <c r="R206" s="9"/>
      <c r="S206" s="9"/>
      <c r="T206" s="9"/>
      <c r="U206" s="9"/>
      <c r="V206" s="9"/>
      <c r="W206" s="9"/>
      <c r="X206" s="9"/>
      <c r="Y206" s="9"/>
      <c r="Z206" s="9"/>
      <c r="AA206" s="9"/>
      <c r="AB206" s="9"/>
      <c r="AC206" s="9"/>
    </row>
    <row r="207" spans="1:29" x14ac:dyDescent="0.3">
      <c r="A207" s="9"/>
      <c r="B207" s="15"/>
      <c r="C207" s="15"/>
      <c r="D207" s="13"/>
      <c r="E207" s="13"/>
      <c r="F207" s="13"/>
      <c r="G207" s="13"/>
      <c r="H207" s="13"/>
      <c r="I207" s="16"/>
      <c r="J207" s="16"/>
      <c r="K207" s="19"/>
      <c r="L207" s="9"/>
      <c r="M207" s="9"/>
      <c r="N207" s="9"/>
      <c r="O207" s="9"/>
      <c r="P207" s="9"/>
      <c r="Q207" s="9"/>
      <c r="R207" s="9"/>
      <c r="S207" s="9"/>
      <c r="T207" s="9"/>
      <c r="U207" s="9"/>
      <c r="V207" s="9"/>
      <c r="W207" s="9"/>
      <c r="X207" s="9"/>
      <c r="Y207" s="9"/>
      <c r="Z207" s="9"/>
      <c r="AA207" s="9"/>
      <c r="AB207" s="9"/>
      <c r="AC207" s="9"/>
    </row>
    <row r="208" spans="1:29" x14ac:dyDescent="0.3">
      <c r="A208" s="9"/>
      <c r="B208" s="15"/>
      <c r="C208" s="15"/>
      <c r="D208" s="13"/>
      <c r="E208" s="13"/>
      <c r="F208" s="13"/>
      <c r="G208" s="13"/>
      <c r="H208" s="13"/>
      <c r="I208" s="16"/>
      <c r="J208" s="16"/>
      <c r="K208" s="19"/>
      <c r="L208" s="9"/>
      <c r="M208" s="9"/>
      <c r="N208" s="9"/>
      <c r="O208" s="9"/>
      <c r="P208" s="9"/>
      <c r="Q208" s="9"/>
      <c r="R208" s="9"/>
      <c r="S208" s="9"/>
      <c r="T208" s="9"/>
      <c r="U208" s="9"/>
      <c r="V208" s="9"/>
      <c r="W208" s="9"/>
      <c r="X208" s="9"/>
      <c r="Y208" s="9"/>
      <c r="Z208" s="9"/>
      <c r="AA208" s="9"/>
      <c r="AB208" s="9"/>
      <c r="AC208" s="9"/>
    </row>
    <row r="209" spans="1:29" x14ac:dyDescent="0.3">
      <c r="A209" s="9"/>
      <c r="B209" s="15"/>
      <c r="C209" s="15"/>
      <c r="D209" s="13"/>
      <c r="E209" s="13"/>
      <c r="F209" s="13"/>
      <c r="G209" s="13"/>
      <c r="H209" s="13"/>
      <c r="I209" s="16"/>
      <c r="J209" s="16"/>
      <c r="K209" s="19"/>
      <c r="L209" s="9"/>
      <c r="M209" s="9"/>
      <c r="N209" s="9"/>
      <c r="O209" s="9"/>
      <c r="P209" s="9"/>
      <c r="Q209" s="9"/>
      <c r="R209" s="9"/>
      <c r="S209" s="9"/>
      <c r="T209" s="9"/>
      <c r="U209" s="9"/>
      <c r="V209" s="9"/>
      <c r="W209" s="9"/>
      <c r="X209" s="9"/>
      <c r="Y209" s="9"/>
      <c r="Z209" s="9"/>
      <c r="AA209" s="9"/>
      <c r="AB209" s="9"/>
      <c r="AC209" s="9"/>
    </row>
    <row r="210" spans="1:29" x14ac:dyDescent="0.3">
      <c r="A210" s="9"/>
      <c r="B210" s="15"/>
      <c r="C210" s="15"/>
      <c r="D210" s="13"/>
      <c r="E210" s="13"/>
      <c r="F210" s="13"/>
      <c r="G210" s="13"/>
      <c r="H210" s="13"/>
      <c r="I210" s="16"/>
      <c r="J210" s="16"/>
      <c r="K210" s="19"/>
      <c r="L210" s="9"/>
      <c r="M210" s="9"/>
      <c r="N210" s="9"/>
      <c r="O210" s="9"/>
      <c r="P210" s="9"/>
      <c r="Q210" s="9"/>
      <c r="R210" s="9"/>
      <c r="S210" s="9"/>
      <c r="T210" s="9"/>
      <c r="U210" s="9"/>
      <c r="V210" s="9"/>
      <c r="W210" s="9"/>
      <c r="X210" s="9"/>
      <c r="Y210" s="9"/>
      <c r="Z210" s="9"/>
      <c r="AA210" s="9"/>
      <c r="AB210" s="9"/>
      <c r="AC210" s="9"/>
    </row>
    <row r="211" spans="1:29" x14ac:dyDescent="0.3">
      <c r="A211" s="9"/>
      <c r="B211" s="15"/>
      <c r="C211" s="15"/>
      <c r="D211" s="13"/>
      <c r="E211" s="13"/>
      <c r="F211" s="13"/>
      <c r="G211" s="13"/>
      <c r="H211" s="13"/>
      <c r="I211" s="16"/>
      <c r="J211" s="16"/>
      <c r="K211" s="19"/>
      <c r="L211" s="9"/>
      <c r="M211" s="9"/>
      <c r="N211" s="9"/>
      <c r="O211" s="9"/>
      <c r="P211" s="9"/>
      <c r="Q211" s="9"/>
      <c r="R211" s="9"/>
      <c r="S211" s="9"/>
      <c r="T211" s="9"/>
      <c r="U211" s="9"/>
      <c r="V211" s="9"/>
      <c r="W211" s="9"/>
      <c r="X211" s="9"/>
      <c r="Y211" s="9"/>
      <c r="Z211" s="9"/>
      <c r="AA211" s="9"/>
      <c r="AB211" s="9"/>
      <c r="AC211" s="9"/>
    </row>
    <row r="212" spans="1:29" x14ac:dyDescent="0.3">
      <c r="A212" s="9"/>
      <c r="B212" s="15"/>
      <c r="C212" s="15"/>
      <c r="D212" s="13"/>
      <c r="E212" s="13"/>
      <c r="F212" s="13"/>
      <c r="G212" s="13"/>
      <c r="H212" s="13"/>
      <c r="I212" s="16"/>
      <c r="J212" s="16"/>
      <c r="K212" s="19"/>
      <c r="L212" s="9"/>
      <c r="M212" s="9"/>
      <c r="N212" s="9"/>
      <c r="O212" s="9"/>
      <c r="P212" s="9"/>
      <c r="Q212" s="9"/>
      <c r="R212" s="9"/>
      <c r="S212" s="9"/>
      <c r="T212" s="9"/>
      <c r="U212" s="9"/>
      <c r="V212" s="9"/>
      <c r="W212" s="9"/>
      <c r="X212" s="9"/>
      <c r="Y212" s="9"/>
      <c r="Z212" s="9"/>
      <c r="AA212" s="9"/>
      <c r="AB212" s="9"/>
      <c r="AC212" s="9"/>
    </row>
    <row r="213" spans="1:29" x14ac:dyDescent="0.3">
      <c r="A213" s="9"/>
      <c r="B213" s="15"/>
      <c r="C213" s="15"/>
      <c r="D213" s="13"/>
      <c r="E213" s="13"/>
      <c r="F213" s="13"/>
      <c r="G213" s="13"/>
      <c r="H213" s="13"/>
      <c r="I213" s="16"/>
      <c r="J213" s="16"/>
      <c r="K213" s="19"/>
      <c r="L213" s="9"/>
      <c r="M213" s="9"/>
      <c r="N213" s="9"/>
      <c r="O213" s="9"/>
      <c r="P213" s="9"/>
      <c r="Q213" s="9"/>
      <c r="R213" s="9"/>
      <c r="S213" s="9"/>
      <c r="T213" s="9"/>
      <c r="U213" s="9"/>
      <c r="V213" s="9"/>
      <c r="W213" s="9"/>
      <c r="X213" s="9"/>
      <c r="Y213" s="9"/>
      <c r="Z213" s="9"/>
      <c r="AA213" s="9"/>
      <c r="AB213" s="9"/>
      <c r="AC213" s="9"/>
    </row>
    <row r="214" spans="1:29" x14ac:dyDescent="0.3">
      <c r="A214" s="9"/>
      <c r="B214" s="15"/>
      <c r="C214" s="15"/>
      <c r="D214" s="13"/>
      <c r="E214" s="13"/>
      <c r="F214" s="13"/>
      <c r="G214" s="13"/>
      <c r="H214" s="13"/>
      <c r="I214" s="16"/>
      <c r="J214" s="16"/>
      <c r="K214" s="19"/>
      <c r="L214" s="9"/>
      <c r="M214" s="9"/>
      <c r="N214" s="9"/>
      <c r="O214" s="9"/>
      <c r="P214" s="9"/>
      <c r="Q214" s="9"/>
      <c r="R214" s="9"/>
      <c r="S214" s="9"/>
      <c r="T214" s="9"/>
      <c r="U214" s="9"/>
      <c r="V214" s="9"/>
      <c r="W214" s="9"/>
      <c r="X214" s="9"/>
      <c r="Y214" s="9"/>
      <c r="Z214" s="9"/>
      <c r="AA214" s="9"/>
      <c r="AB214" s="9"/>
      <c r="AC214" s="9"/>
    </row>
    <row r="215" spans="1:29" x14ac:dyDescent="0.3">
      <c r="A215" s="9"/>
      <c r="B215" s="15"/>
      <c r="C215" s="15"/>
      <c r="D215" s="13"/>
      <c r="E215" s="13"/>
      <c r="F215" s="13"/>
      <c r="G215" s="13"/>
      <c r="H215" s="13"/>
      <c r="I215" s="16"/>
      <c r="J215" s="16"/>
      <c r="K215" s="19"/>
      <c r="L215" s="9"/>
      <c r="M215" s="9"/>
      <c r="N215" s="9"/>
      <c r="O215" s="9"/>
      <c r="P215" s="9"/>
      <c r="Q215" s="9"/>
      <c r="R215" s="9"/>
      <c r="S215" s="9"/>
      <c r="T215" s="9"/>
      <c r="U215" s="9"/>
      <c r="V215" s="9"/>
      <c r="W215" s="9"/>
      <c r="X215" s="9"/>
      <c r="Y215" s="9"/>
      <c r="Z215" s="9"/>
      <c r="AA215" s="9"/>
      <c r="AB215" s="9"/>
      <c r="AC215" s="9"/>
    </row>
    <row r="216" spans="1:29" x14ac:dyDescent="0.3">
      <c r="A216" s="9"/>
      <c r="B216" s="15"/>
      <c r="C216" s="15"/>
      <c r="D216" s="13"/>
      <c r="E216" s="13"/>
      <c r="F216" s="13"/>
      <c r="G216" s="13"/>
      <c r="H216" s="13"/>
      <c r="I216" s="14"/>
      <c r="J216" s="14"/>
      <c r="K216" s="20"/>
      <c r="L216" s="9"/>
      <c r="M216" s="9"/>
      <c r="N216" s="9"/>
      <c r="O216" s="9"/>
      <c r="P216" s="9"/>
      <c r="Q216" s="9"/>
      <c r="R216" s="9"/>
      <c r="S216" s="9"/>
      <c r="T216" s="9"/>
      <c r="U216" s="9"/>
      <c r="V216" s="9"/>
      <c r="W216" s="9"/>
      <c r="X216" s="9"/>
      <c r="Y216" s="9"/>
      <c r="Z216" s="9"/>
      <c r="AA216" s="9"/>
      <c r="AB216" s="9"/>
      <c r="AC216" s="9"/>
    </row>
    <row r="217" spans="1:29" x14ac:dyDescent="0.3">
      <c r="A217" s="9"/>
      <c r="B217" s="15"/>
      <c r="C217" s="15"/>
      <c r="D217" s="13"/>
      <c r="E217" s="13"/>
      <c r="F217" s="13"/>
      <c r="G217" s="13"/>
      <c r="H217" s="13"/>
      <c r="I217" s="14"/>
      <c r="J217" s="14"/>
      <c r="K217" s="20"/>
      <c r="L217" s="9"/>
      <c r="M217" s="9"/>
      <c r="N217" s="9"/>
      <c r="O217" s="9"/>
      <c r="P217" s="9"/>
      <c r="Q217" s="9"/>
      <c r="R217" s="9"/>
      <c r="S217" s="9"/>
      <c r="T217" s="9"/>
      <c r="U217" s="9"/>
      <c r="V217" s="9"/>
      <c r="W217" s="9"/>
      <c r="X217" s="9"/>
      <c r="Y217" s="9"/>
      <c r="Z217" s="9"/>
      <c r="AA217" s="9"/>
      <c r="AB217" s="9"/>
      <c r="AC217" s="9"/>
    </row>
    <row r="218" spans="1:29" x14ac:dyDescent="0.3">
      <c r="A218" s="9"/>
      <c r="B218" s="15"/>
      <c r="C218" s="15"/>
      <c r="D218" s="13"/>
      <c r="E218" s="13"/>
      <c r="F218" s="13"/>
      <c r="G218" s="13"/>
      <c r="H218" s="13"/>
      <c r="I218" s="14"/>
      <c r="J218" s="14"/>
      <c r="K218" s="20"/>
      <c r="L218" s="9"/>
      <c r="M218" s="9"/>
      <c r="N218" s="9"/>
      <c r="O218" s="9"/>
      <c r="P218" s="9"/>
      <c r="Q218" s="9"/>
      <c r="R218" s="9"/>
      <c r="S218" s="9"/>
      <c r="T218" s="9"/>
      <c r="U218" s="9"/>
      <c r="V218" s="9"/>
      <c r="W218" s="9"/>
      <c r="X218" s="9"/>
      <c r="Y218" s="9"/>
      <c r="Z218" s="9"/>
      <c r="AA218" s="9"/>
      <c r="AB218" s="9"/>
      <c r="AC218" s="9"/>
    </row>
    <row r="219" spans="1:29" x14ac:dyDescent="0.3">
      <c r="A219" s="9"/>
      <c r="B219" s="15"/>
      <c r="C219" s="15"/>
      <c r="D219" s="13"/>
      <c r="E219" s="13"/>
      <c r="F219" s="13"/>
      <c r="G219" s="13"/>
      <c r="H219" s="13"/>
      <c r="I219" s="14"/>
      <c r="J219" s="14"/>
      <c r="K219" s="20"/>
      <c r="L219" s="9"/>
      <c r="M219" s="9"/>
      <c r="N219" s="9"/>
      <c r="O219" s="9"/>
      <c r="P219" s="9"/>
      <c r="Q219" s="9"/>
      <c r="R219" s="9"/>
      <c r="S219" s="9"/>
      <c r="T219" s="9"/>
      <c r="U219" s="9"/>
      <c r="V219" s="9"/>
      <c r="W219" s="9"/>
      <c r="X219" s="9"/>
      <c r="Y219" s="9"/>
      <c r="Z219" s="9"/>
      <c r="AA219" s="9"/>
      <c r="AB219" s="9"/>
      <c r="AC219" s="9"/>
    </row>
    <row r="220" spans="1:29" x14ac:dyDescent="0.3">
      <c r="A220" s="9"/>
      <c r="B220" s="15"/>
      <c r="C220" s="15"/>
      <c r="D220" s="13"/>
      <c r="E220" s="13"/>
      <c r="F220" s="13"/>
      <c r="G220" s="13"/>
      <c r="H220" s="13"/>
      <c r="I220" s="14"/>
      <c r="J220" s="14"/>
      <c r="K220" s="20"/>
      <c r="L220" s="9"/>
      <c r="M220" s="9"/>
      <c r="N220" s="9"/>
      <c r="O220" s="9"/>
      <c r="P220" s="9"/>
      <c r="Q220" s="9"/>
      <c r="R220" s="9"/>
      <c r="S220" s="9"/>
      <c r="T220" s="9"/>
      <c r="U220" s="9"/>
      <c r="V220" s="9"/>
      <c r="W220" s="9"/>
      <c r="X220" s="9"/>
      <c r="Y220" s="9"/>
      <c r="Z220" s="9"/>
      <c r="AA220" s="9"/>
      <c r="AB220" s="9"/>
      <c r="AC220" s="9"/>
    </row>
    <row r="221" spans="1:29" x14ac:dyDescent="0.3">
      <c r="A221" s="9"/>
      <c r="B221" s="15"/>
      <c r="C221" s="15"/>
      <c r="D221" s="13"/>
      <c r="E221" s="13"/>
      <c r="F221" s="13"/>
      <c r="G221" s="13"/>
      <c r="H221" s="13"/>
      <c r="I221" s="14"/>
      <c r="J221" s="14"/>
      <c r="K221" s="20"/>
      <c r="L221" s="9"/>
      <c r="M221" s="9"/>
      <c r="N221" s="9"/>
      <c r="O221" s="9"/>
      <c r="P221" s="9"/>
      <c r="Q221" s="9"/>
      <c r="R221" s="9"/>
      <c r="S221" s="9"/>
      <c r="T221" s="9"/>
      <c r="U221" s="9"/>
      <c r="V221" s="9"/>
      <c r="W221" s="9"/>
      <c r="X221" s="9"/>
      <c r="Y221" s="9"/>
      <c r="Z221" s="9"/>
      <c r="AA221" s="9"/>
      <c r="AB221" s="9"/>
      <c r="AC221" s="9"/>
    </row>
    <row r="222" spans="1:29" x14ac:dyDescent="0.3">
      <c r="A222" s="9"/>
      <c r="B222" s="15"/>
      <c r="C222" s="15"/>
      <c r="D222" s="13"/>
      <c r="E222" s="13"/>
      <c r="F222" s="13"/>
      <c r="G222" s="13"/>
      <c r="H222" s="13"/>
      <c r="I222" s="14"/>
      <c r="J222" s="14"/>
      <c r="K222" s="20"/>
      <c r="L222" s="9"/>
      <c r="M222" s="9"/>
      <c r="N222" s="9"/>
      <c r="O222" s="9"/>
      <c r="P222" s="9"/>
      <c r="Q222" s="9"/>
      <c r="R222" s="9"/>
      <c r="S222" s="9"/>
      <c r="T222" s="9"/>
      <c r="U222" s="9"/>
      <c r="V222" s="9"/>
      <c r="W222" s="9"/>
      <c r="X222" s="9"/>
      <c r="Y222" s="9"/>
      <c r="Z222" s="9"/>
      <c r="AA222" s="9"/>
      <c r="AB222" s="9"/>
      <c r="AC222" s="9"/>
    </row>
    <row r="223" spans="1:29" x14ac:dyDescent="0.3">
      <c r="A223" s="9"/>
      <c r="B223" s="15"/>
      <c r="C223" s="15"/>
      <c r="D223" s="13"/>
      <c r="E223" s="13"/>
      <c r="F223" s="13"/>
      <c r="G223" s="13"/>
      <c r="H223" s="13"/>
      <c r="I223" s="14"/>
      <c r="J223" s="14"/>
      <c r="K223" s="20"/>
      <c r="L223" s="9"/>
      <c r="M223" s="9"/>
      <c r="N223" s="9"/>
      <c r="O223" s="9"/>
      <c r="P223" s="9"/>
      <c r="Q223" s="9"/>
      <c r="R223" s="9"/>
      <c r="S223" s="9"/>
      <c r="T223" s="9"/>
      <c r="U223" s="9"/>
      <c r="V223" s="9"/>
      <c r="W223" s="9"/>
      <c r="X223" s="9"/>
      <c r="Y223" s="9"/>
      <c r="Z223" s="9"/>
      <c r="AA223" s="9"/>
      <c r="AB223" s="9"/>
      <c r="AC223" s="9"/>
    </row>
    <row r="224" spans="1:29" x14ac:dyDescent="0.3">
      <c r="A224" s="9"/>
      <c r="B224" s="15"/>
      <c r="C224" s="15"/>
      <c r="D224" s="13"/>
      <c r="E224" s="13"/>
      <c r="F224" s="13"/>
      <c r="G224" s="13"/>
      <c r="H224" s="13"/>
      <c r="I224" s="14"/>
      <c r="J224" s="14"/>
      <c r="K224" s="20"/>
      <c r="L224" s="9"/>
      <c r="M224" s="9"/>
      <c r="N224" s="9"/>
      <c r="O224" s="9"/>
      <c r="P224" s="9"/>
      <c r="Q224" s="9"/>
      <c r="R224" s="9"/>
      <c r="S224" s="9"/>
      <c r="T224" s="9"/>
      <c r="U224" s="9"/>
      <c r="V224" s="9"/>
      <c r="W224" s="9"/>
      <c r="X224" s="9"/>
      <c r="Y224" s="9"/>
      <c r="Z224" s="9"/>
      <c r="AA224" s="9"/>
      <c r="AB224" s="9"/>
      <c r="AC224" s="9"/>
    </row>
    <row r="225" spans="1:29" x14ac:dyDescent="0.3">
      <c r="A225" s="9"/>
      <c r="B225" s="15"/>
      <c r="C225" s="15"/>
      <c r="D225" s="13"/>
      <c r="E225" s="13"/>
      <c r="F225" s="13"/>
      <c r="G225" s="13"/>
      <c r="H225" s="13"/>
      <c r="I225" s="14"/>
      <c r="J225" s="14"/>
      <c r="K225" s="20"/>
      <c r="L225" s="9"/>
      <c r="M225" s="9"/>
      <c r="N225" s="9"/>
      <c r="O225" s="9"/>
      <c r="P225" s="9"/>
      <c r="Q225" s="9"/>
      <c r="R225" s="9"/>
      <c r="S225" s="9"/>
      <c r="T225" s="9"/>
      <c r="U225" s="9"/>
      <c r="V225" s="9"/>
      <c r="W225" s="9"/>
      <c r="X225" s="9"/>
      <c r="Y225" s="9"/>
      <c r="Z225" s="9"/>
      <c r="AA225" s="9"/>
      <c r="AB225" s="9"/>
      <c r="AC225" s="9"/>
    </row>
    <row r="226" spans="1:29" x14ac:dyDescent="0.3">
      <c r="A226" s="9"/>
      <c r="B226" s="15"/>
      <c r="C226" s="15"/>
      <c r="D226" s="13"/>
      <c r="E226" s="13"/>
      <c r="F226" s="13"/>
      <c r="G226" s="13"/>
      <c r="H226" s="13"/>
      <c r="I226" s="14"/>
      <c r="J226" s="14"/>
      <c r="K226" s="20"/>
      <c r="L226" s="9"/>
      <c r="M226" s="9"/>
      <c r="N226" s="9"/>
      <c r="O226" s="9"/>
      <c r="P226" s="9"/>
      <c r="Q226" s="9"/>
      <c r="R226" s="9"/>
      <c r="S226" s="9"/>
      <c r="T226" s="9"/>
      <c r="U226" s="9"/>
      <c r="V226" s="9"/>
      <c r="W226" s="9"/>
      <c r="X226" s="9"/>
      <c r="Y226" s="9"/>
      <c r="Z226" s="9"/>
      <c r="AA226" s="9"/>
      <c r="AB226" s="9"/>
      <c r="AC226" s="9"/>
    </row>
    <row r="227" spans="1:29" x14ac:dyDescent="0.3">
      <c r="A227" s="9"/>
      <c r="B227" s="15"/>
      <c r="C227" s="15"/>
      <c r="D227" s="13"/>
      <c r="E227" s="13"/>
      <c r="F227" s="13"/>
      <c r="G227" s="13"/>
      <c r="H227" s="13"/>
      <c r="I227" s="14"/>
      <c r="J227" s="14"/>
      <c r="K227" s="21"/>
      <c r="L227" s="9"/>
      <c r="M227" s="9"/>
      <c r="N227" s="9"/>
      <c r="O227" s="9"/>
      <c r="P227" s="9"/>
      <c r="Q227" s="9"/>
      <c r="R227" s="9"/>
      <c r="S227" s="9"/>
      <c r="T227" s="9"/>
      <c r="U227" s="9"/>
      <c r="V227" s="9"/>
      <c r="W227" s="9"/>
      <c r="X227" s="9"/>
      <c r="Y227" s="9"/>
      <c r="Z227" s="9"/>
      <c r="AA227" s="9"/>
      <c r="AB227" s="9"/>
      <c r="AC227" s="9"/>
    </row>
    <row r="228" spans="1:29" x14ac:dyDescent="0.3">
      <c r="A228" s="9"/>
      <c r="B228" s="15"/>
      <c r="C228" s="15"/>
      <c r="D228" s="13"/>
      <c r="E228" s="13"/>
      <c r="F228" s="13"/>
      <c r="G228" s="13"/>
      <c r="H228" s="13"/>
      <c r="I228" s="14"/>
      <c r="J228" s="14"/>
      <c r="K228" s="21"/>
      <c r="L228" s="9"/>
      <c r="M228" s="9"/>
      <c r="N228" s="9"/>
      <c r="O228" s="9"/>
      <c r="P228" s="9"/>
      <c r="Q228" s="9"/>
      <c r="R228" s="9"/>
      <c r="S228" s="9"/>
      <c r="T228" s="9"/>
      <c r="U228" s="9"/>
      <c r="V228" s="9"/>
      <c r="W228" s="9"/>
      <c r="X228" s="9"/>
      <c r="Y228" s="9"/>
      <c r="Z228" s="9"/>
      <c r="AA228" s="9"/>
      <c r="AB228" s="9"/>
      <c r="AC228" s="9"/>
    </row>
    <row r="229" spans="1:29" x14ac:dyDescent="0.3">
      <c r="A229" s="9"/>
      <c r="B229" s="15"/>
      <c r="C229" s="15"/>
      <c r="D229" s="13"/>
      <c r="E229" s="13"/>
      <c r="F229" s="13"/>
      <c r="G229" s="13"/>
      <c r="H229" s="13"/>
      <c r="I229" s="14"/>
      <c r="J229" s="14"/>
      <c r="K229" s="21"/>
      <c r="L229" s="9"/>
      <c r="M229" s="9"/>
      <c r="N229" s="9"/>
      <c r="O229" s="9"/>
      <c r="P229" s="9"/>
      <c r="Q229" s="9"/>
      <c r="R229" s="9"/>
      <c r="S229" s="9"/>
      <c r="T229" s="9"/>
      <c r="U229" s="9"/>
      <c r="V229" s="9"/>
      <c r="W229" s="9"/>
      <c r="X229" s="9"/>
      <c r="Y229" s="9"/>
      <c r="Z229" s="9"/>
      <c r="AA229" s="9"/>
      <c r="AB229" s="9"/>
      <c r="AC229" s="9"/>
    </row>
    <row r="230" spans="1:29" x14ac:dyDescent="0.3">
      <c r="A230" s="9"/>
      <c r="B230" s="15"/>
      <c r="C230" s="15"/>
      <c r="D230" s="13"/>
      <c r="E230" s="13"/>
      <c r="F230" s="13"/>
      <c r="G230" s="13"/>
      <c r="H230" s="13"/>
      <c r="I230" s="14"/>
      <c r="J230" s="14"/>
      <c r="K230" s="21"/>
      <c r="L230" s="9"/>
      <c r="M230" s="9"/>
      <c r="N230" s="9"/>
      <c r="O230" s="9"/>
      <c r="P230" s="9"/>
      <c r="Q230" s="9"/>
      <c r="R230" s="9"/>
      <c r="S230" s="9"/>
      <c r="T230" s="9"/>
      <c r="U230" s="9"/>
      <c r="V230" s="9"/>
      <c r="W230" s="9"/>
      <c r="X230" s="9"/>
      <c r="Y230" s="9"/>
      <c r="Z230" s="9"/>
      <c r="AA230" s="9"/>
      <c r="AB230" s="9"/>
      <c r="AC230" s="9"/>
    </row>
    <row r="231" spans="1:29" x14ac:dyDescent="0.3">
      <c r="A231" s="9"/>
      <c r="B231" s="15"/>
      <c r="C231" s="15"/>
      <c r="D231" s="13"/>
      <c r="E231" s="13"/>
      <c r="F231" s="13"/>
      <c r="G231" s="13"/>
      <c r="H231" s="13"/>
      <c r="I231" s="14"/>
      <c r="J231" s="14"/>
      <c r="K231" s="21"/>
      <c r="L231" s="9"/>
      <c r="M231" s="9"/>
      <c r="N231" s="9"/>
      <c r="O231" s="9"/>
      <c r="P231" s="9"/>
      <c r="Q231" s="9"/>
      <c r="R231" s="9"/>
      <c r="S231" s="9"/>
      <c r="T231" s="9"/>
      <c r="U231" s="9"/>
      <c r="V231" s="9"/>
      <c r="W231" s="9"/>
      <c r="X231" s="9"/>
      <c r="Y231" s="9"/>
      <c r="Z231" s="9"/>
      <c r="AA231" s="9"/>
      <c r="AB231" s="9"/>
      <c r="AC231" s="9"/>
    </row>
    <row r="232" spans="1:29" x14ac:dyDescent="0.3">
      <c r="A232" s="9"/>
      <c r="B232" s="15"/>
      <c r="C232" s="15"/>
      <c r="D232" s="13"/>
      <c r="E232" s="13"/>
      <c r="F232" s="13"/>
      <c r="G232" s="13"/>
      <c r="H232" s="13"/>
      <c r="I232" s="14"/>
      <c r="J232" s="14"/>
      <c r="K232" s="21"/>
      <c r="L232" s="9"/>
      <c r="M232" s="9"/>
      <c r="N232" s="9"/>
      <c r="O232" s="9"/>
      <c r="P232" s="9"/>
      <c r="Q232" s="9"/>
      <c r="R232" s="9"/>
      <c r="S232" s="9"/>
      <c r="T232" s="9"/>
      <c r="U232" s="9"/>
      <c r="V232" s="9"/>
      <c r="W232" s="9"/>
      <c r="X232" s="9"/>
      <c r="Y232" s="9"/>
      <c r="Z232" s="9"/>
      <c r="AA232" s="9"/>
      <c r="AB232" s="9"/>
      <c r="AC232" s="9"/>
    </row>
    <row r="233" spans="1:29" x14ac:dyDescent="0.3">
      <c r="A233" s="9"/>
      <c r="B233" s="15"/>
      <c r="C233" s="15"/>
      <c r="D233" s="13"/>
      <c r="E233" s="13"/>
      <c r="F233" s="13"/>
      <c r="G233" s="13"/>
      <c r="H233" s="13"/>
      <c r="I233" s="14"/>
      <c r="J233" s="14"/>
      <c r="K233" s="21"/>
      <c r="L233" s="9"/>
      <c r="M233" s="9"/>
      <c r="N233" s="9"/>
      <c r="O233" s="9"/>
      <c r="P233" s="9"/>
      <c r="Q233" s="9"/>
      <c r="R233" s="9"/>
      <c r="S233" s="9"/>
      <c r="T233" s="9"/>
      <c r="U233" s="9"/>
      <c r="V233" s="9"/>
      <c r="W233" s="9"/>
      <c r="X233" s="9"/>
      <c r="Y233" s="9"/>
      <c r="Z233" s="9"/>
      <c r="AA233" s="9"/>
      <c r="AB233" s="9"/>
      <c r="AC233" s="9"/>
    </row>
    <row r="234" spans="1:29" x14ac:dyDescent="0.3">
      <c r="A234" s="9"/>
      <c r="B234" s="15"/>
      <c r="C234" s="15"/>
      <c r="D234" s="13"/>
      <c r="E234" s="13"/>
      <c r="F234" s="13"/>
      <c r="G234" s="13"/>
      <c r="H234" s="13"/>
      <c r="I234" s="14"/>
      <c r="J234" s="14"/>
      <c r="K234" s="21"/>
      <c r="L234" s="9"/>
      <c r="M234" s="9"/>
      <c r="N234" s="9"/>
      <c r="O234" s="9"/>
      <c r="P234" s="9"/>
      <c r="Q234" s="9"/>
      <c r="R234" s="9"/>
      <c r="S234" s="9"/>
      <c r="T234" s="9"/>
      <c r="U234" s="9"/>
      <c r="V234" s="9"/>
      <c r="W234" s="9"/>
      <c r="X234" s="9"/>
      <c r="Y234" s="9"/>
      <c r="Z234" s="9"/>
      <c r="AA234" s="9"/>
      <c r="AB234" s="9"/>
      <c r="AC234" s="9"/>
    </row>
    <row r="235" spans="1:29" x14ac:dyDescent="0.3">
      <c r="A235" s="9"/>
      <c r="B235" s="15"/>
      <c r="C235" s="15"/>
      <c r="D235" s="13"/>
      <c r="E235" s="13"/>
      <c r="F235" s="13"/>
      <c r="G235" s="13"/>
      <c r="H235" s="13"/>
      <c r="I235" s="14"/>
      <c r="J235" s="14"/>
      <c r="K235" s="21"/>
      <c r="L235" s="9"/>
      <c r="M235" s="9"/>
      <c r="N235" s="9"/>
      <c r="O235" s="9"/>
      <c r="P235" s="9"/>
      <c r="Q235" s="9"/>
      <c r="R235" s="9"/>
      <c r="S235" s="9"/>
      <c r="T235" s="9"/>
      <c r="U235" s="9"/>
      <c r="V235" s="9"/>
      <c r="W235" s="9"/>
      <c r="X235" s="9"/>
      <c r="Y235" s="9"/>
      <c r="Z235" s="9"/>
      <c r="AA235" s="9"/>
      <c r="AB235" s="9"/>
      <c r="AC235" s="9"/>
    </row>
    <row r="236" spans="1:29" x14ac:dyDescent="0.3">
      <c r="A236" s="9"/>
      <c r="B236" s="15"/>
      <c r="C236" s="15"/>
      <c r="D236" s="13"/>
      <c r="E236" s="13"/>
      <c r="F236" s="13"/>
      <c r="G236" s="13"/>
      <c r="H236" s="13"/>
      <c r="I236" s="14"/>
      <c r="J236" s="14"/>
      <c r="K236" s="21"/>
      <c r="L236" s="9"/>
      <c r="M236" s="9"/>
      <c r="N236" s="9"/>
      <c r="O236" s="9"/>
      <c r="P236" s="9"/>
      <c r="Q236" s="9"/>
      <c r="R236" s="9"/>
      <c r="S236" s="9"/>
      <c r="T236" s="9"/>
      <c r="U236" s="9"/>
      <c r="V236" s="9"/>
      <c r="W236" s="9"/>
      <c r="X236" s="9"/>
      <c r="Y236" s="9"/>
      <c r="Z236" s="9"/>
      <c r="AA236" s="9"/>
      <c r="AB236" s="9"/>
      <c r="AC236" s="9"/>
    </row>
    <row r="237" spans="1:29" x14ac:dyDescent="0.3">
      <c r="A237" s="9"/>
      <c r="B237" s="15"/>
      <c r="C237" s="15"/>
      <c r="D237" s="13"/>
      <c r="E237" s="13"/>
      <c r="F237" s="13"/>
      <c r="G237" s="13"/>
      <c r="H237" s="13"/>
      <c r="I237" s="14"/>
      <c r="J237" s="14"/>
      <c r="K237" s="21"/>
      <c r="L237" s="9"/>
      <c r="M237" s="9"/>
      <c r="N237" s="9"/>
      <c r="O237" s="9"/>
      <c r="P237" s="9"/>
      <c r="Q237" s="9"/>
      <c r="R237" s="9"/>
      <c r="S237" s="9"/>
      <c r="T237" s="9"/>
      <c r="U237" s="9"/>
      <c r="V237" s="9"/>
      <c r="W237" s="9"/>
      <c r="X237" s="9"/>
      <c r="Y237" s="9"/>
      <c r="Z237" s="9"/>
      <c r="AA237" s="9"/>
      <c r="AB237" s="9"/>
      <c r="AC237" s="9"/>
    </row>
    <row r="238" spans="1:29" x14ac:dyDescent="0.3">
      <c r="A238" s="9"/>
      <c r="B238" s="15"/>
      <c r="C238" s="15"/>
      <c r="D238" s="13"/>
      <c r="E238" s="13"/>
      <c r="F238" s="13"/>
      <c r="G238" s="13"/>
      <c r="H238" s="13"/>
      <c r="I238" s="14"/>
      <c r="J238" s="14"/>
      <c r="K238" s="21"/>
      <c r="L238" s="9"/>
      <c r="M238" s="9"/>
      <c r="N238" s="9"/>
      <c r="O238" s="9"/>
      <c r="P238" s="9"/>
      <c r="Q238" s="9"/>
      <c r="R238" s="9"/>
      <c r="S238" s="9"/>
      <c r="T238" s="9"/>
      <c r="U238" s="9"/>
      <c r="V238" s="9"/>
      <c r="W238" s="9"/>
      <c r="X238" s="9"/>
      <c r="Y238" s="9"/>
      <c r="Z238" s="9"/>
      <c r="AA238" s="9"/>
      <c r="AB238" s="9"/>
      <c r="AC238" s="9"/>
    </row>
    <row r="239" spans="1:29" x14ac:dyDescent="0.3">
      <c r="A239" s="9"/>
      <c r="B239" s="15"/>
      <c r="C239" s="15"/>
      <c r="D239" s="13"/>
      <c r="E239" s="13"/>
      <c r="F239" s="13"/>
      <c r="G239" s="13"/>
      <c r="H239" s="13"/>
      <c r="I239" s="14"/>
      <c r="J239" s="14"/>
      <c r="K239" s="21"/>
      <c r="L239" s="9"/>
      <c r="M239" s="9"/>
      <c r="N239" s="9"/>
      <c r="O239" s="9"/>
      <c r="P239" s="9"/>
      <c r="Q239" s="9"/>
      <c r="R239" s="9"/>
      <c r="S239" s="9"/>
      <c r="T239" s="9"/>
      <c r="U239" s="9"/>
      <c r="V239" s="9"/>
      <c r="W239" s="9"/>
      <c r="X239" s="9"/>
      <c r="Y239" s="9"/>
      <c r="Z239" s="9"/>
      <c r="AA239" s="9"/>
      <c r="AB239" s="9"/>
      <c r="AC239" s="9"/>
    </row>
    <row r="240" spans="1:29" x14ac:dyDescent="0.3">
      <c r="A240" s="9"/>
      <c r="B240" s="15"/>
      <c r="C240" s="15"/>
      <c r="D240" s="13"/>
      <c r="E240" s="13"/>
      <c r="F240" s="13"/>
      <c r="G240" s="13"/>
      <c r="H240" s="13"/>
      <c r="I240" s="14"/>
      <c r="J240" s="14"/>
      <c r="K240" s="21"/>
      <c r="L240" s="9"/>
      <c r="M240" s="9"/>
      <c r="N240" s="9"/>
      <c r="O240" s="9"/>
      <c r="P240" s="9"/>
      <c r="Q240" s="9"/>
      <c r="R240" s="9"/>
      <c r="S240" s="9"/>
      <c r="T240" s="9"/>
      <c r="U240" s="9"/>
      <c r="V240" s="9"/>
      <c r="W240" s="9"/>
      <c r="X240" s="9"/>
      <c r="Y240" s="9"/>
      <c r="Z240" s="9"/>
      <c r="AA240" s="9"/>
      <c r="AB240" s="9"/>
      <c r="AC240" s="9"/>
    </row>
    <row r="241" spans="1:29" x14ac:dyDescent="0.3">
      <c r="A241" s="9"/>
      <c r="B241" s="15"/>
      <c r="C241" s="15"/>
      <c r="D241" s="13"/>
      <c r="E241" s="13"/>
      <c r="F241" s="13"/>
      <c r="G241" s="13"/>
      <c r="H241" s="13"/>
      <c r="I241" s="14"/>
      <c r="J241" s="14"/>
      <c r="K241" s="21"/>
      <c r="L241" s="9"/>
      <c r="M241" s="9"/>
      <c r="N241" s="9"/>
      <c r="O241" s="9"/>
      <c r="P241" s="9"/>
      <c r="Q241" s="9"/>
      <c r="R241" s="9"/>
      <c r="S241" s="9"/>
      <c r="T241" s="9"/>
      <c r="U241" s="9"/>
      <c r="V241" s="9"/>
      <c r="W241" s="9"/>
      <c r="X241" s="9"/>
      <c r="Y241" s="9"/>
      <c r="Z241" s="9"/>
      <c r="AA241" s="9"/>
      <c r="AB241" s="9"/>
      <c r="AC241" s="9"/>
    </row>
    <row r="242" spans="1:29" x14ac:dyDescent="0.3">
      <c r="A242" s="9"/>
      <c r="B242" s="15"/>
      <c r="C242" s="15"/>
      <c r="D242" s="13"/>
      <c r="E242" s="13"/>
      <c r="F242" s="13"/>
      <c r="G242" s="13"/>
      <c r="H242" s="13"/>
      <c r="I242" s="14"/>
      <c r="J242" s="14"/>
      <c r="K242" s="21"/>
      <c r="L242" s="9"/>
      <c r="M242" s="9"/>
      <c r="N242" s="9"/>
      <c r="O242" s="9"/>
      <c r="P242" s="9"/>
      <c r="Q242" s="9"/>
      <c r="R242" s="9"/>
      <c r="S242" s="9"/>
      <c r="T242" s="9"/>
      <c r="U242" s="9"/>
      <c r="V242" s="9"/>
      <c r="W242" s="9"/>
      <c r="X242" s="9"/>
      <c r="Y242" s="9"/>
      <c r="Z242" s="9"/>
      <c r="AA242" s="9"/>
      <c r="AB242" s="9"/>
      <c r="AC242" s="9"/>
    </row>
    <row r="243" spans="1:29" x14ac:dyDescent="0.3">
      <c r="A243" s="9"/>
      <c r="B243" s="15"/>
      <c r="C243" s="15"/>
      <c r="D243" s="13"/>
      <c r="E243" s="13"/>
      <c r="F243" s="13"/>
      <c r="G243" s="13"/>
      <c r="H243" s="13"/>
      <c r="I243" s="14"/>
      <c r="J243" s="14"/>
      <c r="K243" s="21"/>
      <c r="L243" s="9"/>
      <c r="M243" s="9"/>
      <c r="N243" s="9"/>
      <c r="O243" s="9"/>
      <c r="P243" s="9"/>
      <c r="Q243" s="9"/>
      <c r="R243" s="9"/>
      <c r="S243" s="9"/>
      <c r="T243" s="9"/>
      <c r="U243" s="9"/>
      <c r="V243" s="9"/>
      <c r="W243" s="9"/>
      <c r="X243" s="9"/>
      <c r="Y243" s="9"/>
      <c r="Z243" s="9"/>
      <c r="AA243" s="9"/>
      <c r="AB243" s="9"/>
      <c r="AC243" s="9"/>
    </row>
    <row r="244" spans="1:29" x14ac:dyDescent="0.3">
      <c r="A244" s="9"/>
      <c r="B244" s="15"/>
      <c r="C244" s="15"/>
      <c r="D244" s="13"/>
      <c r="E244" s="13"/>
      <c r="F244" s="13"/>
      <c r="G244" s="13"/>
      <c r="H244" s="13"/>
      <c r="I244" s="14"/>
      <c r="J244" s="14"/>
      <c r="K244" s="21"/>
      <c r="L244" s="9"/>
      <c r="M244" s="9"/>
      <c r="N244" s="9"/>
      <c r="O244" s="9"/>
      <c r="P244" s="9"/>
      <c r="Q244" s="9"/>
      <c r="R244" s="9"/>
      <c r="S244" s="9"/>
      <c r="T244" s="9"/>
      <c r="U244" s="9"/>
      <c r="V244" s="9"/>
      <c r="W244" s="9"/>
      <c r="X244" s="9"/>
      <c r="Y244" s="9"/>
      <c r="Z244" s="9"/>
      <c r="AA244" s="9"/>
      <c r="AB244" s="9"/>
      <c r="AC244" s="9"/>
    </row>
    <row r="245" spans="1:29" x14ac:dyDescent="0.3">
      <c r="A245" s="9"/>
      <c r="B245" s="15"/>
      <c r="C245" s="15"/>
      <c r="D245" s="13"/>
      <c r="E245" s="13"/>
      <c r="F245" s="13"/>
      <c r="G245" s="13"/>
      <c r="H245" s="13"/>
      <c r="I245" s="14"/>
      <c r="J245" s="14"/>
      <c r="K245" s="21"/>
      <c r="L245" s="9"/>
      <c r="M245" s="9"/>
      <c r="N245" s="9"/>
      <c r="O245" s="9"/>
      <c r="P245" s="9"/>
      <c r="Q245" s="9"/>
      <c r="R245" s="9"/>
      <c r="S245" s="9"/>
      <c r="T245" s="9"/>
      <c r="U245" s="9"/>
      <c r="V245" s="9"/>
      <c r="W245" s="9"/>
      <c r="X245" s="9"/>
      <c r="Y245" s="9"/>
      <c r="Z245" s="9"/>
      <c r="AA245" s="9"/>
      <c r="AB245" s="9"/>
      <c r="AC245" s="9"/>
    </row>
    <row r="246" spans="1:29" x14ac:dyDescent="0.3">
      <c r="A246" s="9"/>
      <c r="B246" s="15"/>
      <c r="C246" s="15"/>
      <c r="D246" s="13"/>
      <c r="E246" s="13"/>
      <c r="F246" s="13"/>
      <c r="G246" s="13"/>
      <c r="H246" s="13"/>
      <c r="I246" s="14"/>
      <c r="J246" s="14"/>
      <c r="K246" s="21"/>
      <c r="L246" s="9"/>
      <c r="M246" s="9"/>
      <c r="N246" s="9"/>
      <c r="O246" s="9"/>
      <c r="P246" s="9"/>
      <c r="Q246" s="9"/>
      <c r="R246" s="9"/>
      <c r="S246" s="9"/>
      <c r="T246" s="9"/>
      <c r="U246" s="9"/>
      <c r="V246" s="9"/>
      <c r="W246" s="9"/>
      <c r="X246" s="9"/>
      <c r="Y246" s="9"/>
      <c r="Z246" s="9"/>
      <c r="AA246" s="9"/>
      <c r="AB246" s="9"/>
      <c r="AC246" s="9"/>
    </row>
    <row r="247" spans="1:29" x14ac:dyDescent="0.3">
      <c r="A247" s="9"/>
      <c r="B247" s="15"/>
      <c r="C247" s="15"/>
      <c r="D247" s="13"/>
      <c r="E247" s="13"/>
      <c r="F247" s="13"/>
      <c r="G247" s="13"/>
      <c r="H247" s="13"/>
      <c r="I247" s="14"/>
      <c r="J247" s="14"/>
      <c r="K247" s="18"/>
      <c r="L247" s="9"/>
      <c r="M247" s="9"/>
      <c r="N247" s="9"/>
      <c r="O247" s="9"/>
      <c r="P247" s="9"/>
      <c r="Q247" s="9"/>
      <c r="R247" s="9"/>
      <c r="S247" s="9"/>
      <c r="T247" s="9"/>
      <c r="U247" s="9"/>
      <c r="V247" s="9"/>
      <c r="W247" s="9"/>
      <c r="X247" s="9"/>
      <c r="Y247" s="9"/>
      <c r="Z247" s="9"/>
      <c r="AA247" s="9"/>
      <c r="AB247" s="9"/>
      <c r="AC247" s="9"/>
    </row>
    <row r="248" spans="1:29" x14ac:dyDescent="0.3">
      <c r="A248" s="9"/>
      <c r="B248" s="15"/>
      <c r="C248" s="15"/>
      <c r="D248" s="13"/>
      <c r="E248" s="13"/>
      <c r="F248" s="13"/>
      <c r="G248" s="13"/>
      <c r="H248" s="13"/>
      <c r="I248" s="14"/>
      <c r="J248" s="14"/>
      <c r="K248" s="18"/>
      <c r="L248" s="9"/>
      <c r="M248" s="9"/>
      <c r="N248" s="9"/>
      <c r="O248" s="9"/>
      <c r="P248" s="9"/>
      <c r="Q248" s="9"/>
      <c r="R248" s="9"/>
      <c r="S248" s="9"/>
      <c r="T248" s="9"/>
      <c r="U248" s="9"/>
      <c r="V248" s="9"/>
      <c r="W248" s="9"/>
      <c r="X248" s="9"/>
      <c r="Y248" s="9"/>
      <c r="Z248" s="9"/>
      <c r="AA248" s="9"/>
      <c r="AB248" s="9"/>
      <c r="AC248" s="9"/>
    </row>
    <row r="249" spans="1:29" x14ac:dyDescent="0.3">
      <c r="A249" s="9"/>
      <c r="B249" s="15"/>
      <c r="C249" s="15"/>
      <c r="D249" s="13"/>
      <c r="E249" s="13"/>
      <c r="F249" s="13"/>
      <c r="G249" s="13"/>
      <c r="H249" s="13"/>
      <c r="I249" s="14"/>
      <c r="J249" s="14"/>
      <c r="K249" s="18"/>
      <c r="L249" s="9"/>
      <c r="M249" s="9"/>
      <c r="N249" s="9"/>
      <c r="O249" s="9"/>
      <c r="P249" s="9"/>
      <c r="Q249" s="9"/>
      <c r="R249" s="9"/>
      <c r="S249" s="9"/>
      <c r="T249" s="9"/>
      <c r="U249" s="9"/>
      <c r="V249" s="9"/>
      <c r="W249" s="9"/>
      <c r="X249" s="9"/>
      <c r="Y249" s="9"/>
      <c r="Z249" s="9"/>
      <c r="AA249" s="9"/>
      <c r="AB249" s="9"/>
      <c r="AC249" s="9"/>
    </row>
    <row r="250" spans="1:29" x14ac:dyDescent="0.3">
      <c r="A250" s="9"/>
      <c r="B250" s="15"/>
      <c r="C250" s="15"/>
      <c r="D250" s="13"/>
      <c r="E250" s="13"/>
      <c r="F250" s="13"/>
      <c r="G250" s="13"/>
      <c r="H250" s="13"/>
      <c r="I250" s="14"/>
      <c r="J250" s="14"/>
      <c r="K250" s="18"/>
      <c r="L250" s="9"/>
      <c r="M250" s="9"/>
      <c r="N250" s="9"/>
      <c r="O250" s="9"/>
      <c r="P250" s="9"/>
      <c r="Q250" s="9"/>
      <c r="R250" s="9"/>
      <c r="S250" s="9"/>
      <c r="T250" s="9"/>
      <c r="U250" s="9"/>
      <c r="V250" s="9"/>
      <c r="W250" s="9"/>
      <c r="X250" s="9"/>
      <c r="Y250" s="9"/>
      <c r="Z250" s="9"/>
      <c r="AA250" s="9"/>
      <c r="AB250" s="9"/>
      <c r="AC250" s="9"/>
    </row>
    <row r="251" spans="1:29" x14ac:dyDescent="0.3">
      <c r="A251" s="9"/>
      <c r="B251" s="15"/>
      <c r="C251" s="15"/>
      <c r="D251" s="13"/>
      <c r="E251" s="13"/>
      <c r="F251" s="13"/>
      <c r="G251" s="13"/>
      <c r="H251" s="13"/>
      <c r="I251" s="14"/>
      <c r="J251" s="14"/>
      <c r="K251" s="18"/>
      <c r="L251" s="9"/>
      <c r="M251" s="9"/>
      <c r="N251" s="9"/>
      <c r="O251" s="9"/>
      <c r="P251" s="9"/>
      <c r="Q251" s="9"/>
      <c r="R251" s="9"/>
      <c r="S251" s="9"/>
      <c r="T251" s="9"/>
      <c r="U251" s="9"/>
      <c r="V251" s="9"/>
      <c r="W251" s="9"/>
      <c r="X251" s="9"/>
      <c r="Y251" s="9"/>
      <c r="Z251" s="9"/>
      <c r="AA251" s="9"/>
      <c r="AB251" s="9"/>
      <c r="AC251" s="9"/>
    </row>
    <row r="252" spans="1:29" x14ac:dyDescent="0.3">
      <c r="A252" s="9"/>
      <c r="B252" s="15"/>
      <c r="C252" s="15"/>
      <c r="D252" s="13"/>
      <c r="E252" s="13"/>
      <c r="F252" s="13"/>
      <c r="G252" s="13"/>
      <c r="H252" s="13"/>
      <c r="I252" s="14"/>
      <c r="J252" s="14"/>
      <c r="K252" s="18"/>
      <c r="L252" s="9"/>
      <c r="M252" s="9"/>
      <c r="N252" s="9"/>
      <c r="O252" s="9"/>
      <c r="P252" s="9"/>
      <c r="Q252" s="9"/>
      <c r="R252" s="9"/>
      <c r="S252" s="9"/>
      <c r="T252" s="9"/>
      <c r="U252" s="9"/>
      <c r="V252" s="9"/>
      <c r="W252" s="9"/>
      <c r="X252" s="9"/>
      <c r="Y252" s="9"/>
      <c r="Z252" s="9"/>
      <c r="AA252" s="9"/>
      <c r="AB252" s="9"/>
      <c r="AC252" s="9"/>
    </row>
    <row r="253" spans="1:29" x14ac:dyDescent="0.3">
      <c r="A253" s="9"/>
      <c r="B253" s="15"/>
      <c r="C253" s="15"/>
      <c r="D253" s="13"/>
      <c r="E253" s="13"/>
      <c r="F253" s="13"/>
      <c r="G253" s="13"/>
      <c r="H253" s="13"/>
      <c r="I253" s="14"/>
      <c r="J253" s="14"/>
      <c r="K253" s="18"/>
      <c r="L253" s="9"/>
      <c r="M253" s="9"/>
      <c r="N253" s="9"/>
      <c r="O253" s="9"/>
      <c r="P253" s="9"/>
      <c r="Q253" s="9"/>
      <c r="R253" s="9"/>
      <c r="S253" s="9"/>
      <c r="T253" s="9"/>
      <c r="U253" s="9"/>
      <c r="V253" s="9"/>
      <c r="W253" s="9"/>
      <c r="X253" s="9"/>
      <c r="Y253" s="9"/>
      <c r="Z253" s="9"/>
      <c r="AA253" s="9"/>
      <c r="AB253" s="9"/>
      <c r="AC253" s="9"/>
    </row>
    <row r="254" spans="1:29" x14ac:dyDescent="0.3">
      <c r="A254" s="9"/>
      <c r="B254" s="15"/>
      <c r="C254" s="15"/>
      <c r="D254" s="13"/>
      <c r="E254" s="13"/>
      <c r="F254" s="13"/>
      <c r="G254" s="13"/>
      <c r="H254" s="13"/>
      <c r="I254" s="14"/>
      <c r="J254" s="14"/>
      <c r="K254" s="18"/>
      <c r="L254" s="9"/>
      <c r="M254" s="9"/>
      <c r="N254" s="9"/>
      <c r="O254" s="9"/>
      <c r="P254" s="9"/>
      <c r="Q254" s="9"/>
      <c r="R254" s="9"/>
      <c r="S254" s="9"/>
      <c r="T254" s="9"/>
      <c r="U254" s="9"/>
      <c r="V254" s="9"/>
      <c r="W254" s="9"/>
      <c r="X254" s="9"/>
      <c r="Y254" s="9"/>
      <c r="Z254" s="9"/>
      <c r="AA254" s="9"/>
      <c r="AB254" s="9"/>
      <c r="AC254" s="9"/>
    </row>
    <row r="255" spans="1:29" x14ac:dyDescent="0.3">
      <c r="A255" s="9"/>
      <c r="B255" s="15"/>
      <c r="C255" s="15"/>
      <c r="D255" s="13"/>
      <c r="E255" s="13"/>
      <c r="F255" s="13"/>
      <c r="G255" s="13"/>
      <c r="H255" s="13"/>
      <c r="I255" s="14"/>
      <c r="J255" s="14"/>
      <c r="K255" s="18"/>
      <c r="L255" s="9"/>
      <c r="M255" s="9"/>
      <c r="N255" s="9"/>
      <c r="O255" s="9"/>
      <c r="P255" s="9"/>
      <c r="Q255" s="9"/>
      <c r="R255" s="9"/>
      <c r="S255" s="9"/>
      <c r="T255" s="9"/>
      <c r="U255" s="9"/>
      <c r="V255" s="9"/>
      <c r="W255" s="9"/>
      <c r="X255" s="9"/>
      <c r="Y255" s="9"/>
      <c r="Z255" s="9"/>
      <c r="AA255" s="9"/>
      <c r="AB255" s="9"/>
      <c r="AC255" s="9"/>
    </row>
    <row r="256" spans="1:29" x14ac:dyDescent="0.3">
      <c r="A256" s="9"/>
      <c r="B256" s="15"/>
      <c r="C256" s="15"/>
      <c r="D256" s="13"/>
      <c r="E256" s="13"/>
      <c r="F256" s="13"/>
      <c r="G256" s="13"/>
      <c r="H256" s="13"/>
      <c r="I256" s="14"/>
      <c r="J256" s="14"/>
      <c r="K256" s="18"/>
      <c r="L256" s="9"/>
      <c r="M256" s="9"/>
      <c r="N256" s="9"/>
      <c r="O256" s="9"/>
      <c r="P256" s="9"/>
      <c r="Q256" s="9"/>
      <c r="R256" s="9"/>
      <c r="S256" s="9"/>
      <c r="T256" s="9"/>
      <c r="U256" s="9"/>
      <c r="V256" s="9"/>
      <c r="W256" s="9"/>
      <c r="X256" s="9"/>
      <c r="Y256" s="9"/>
      <c r="Z256" s="9"/>
      <c r="AA256" s="9"/>
      <c r="AB256" s="9"/>
      <c r="AC256" s="9"/>
    </row>
    <row r="257" spans="1:29" x14ac:dyDescent="0.3">
      <c r="A257" s="9"/>
      <c r="B257" s="15"/>
      <c r="C257" s="15"/>
      <c r="D257" s="13"/>
      <c r="E257" s="13"/>
      <c r="F257" s="13"/>
      <c r="G257" s="13"/>
      <c r="H257" s="13"/>
      <c r="I257" s="14"/>
      <c r="J257" s="14"/>
      <c r="K257" s="18"/>
      <c r="L257" s="9"/>
      <c r="M257" s="9"/>
      <c r="N257" s="9"/>
      <c r="O257" s="9"/>
      <c r="P257" s="9"/>
      <c r="Q257" s="9"/>
      <c r="R257" s="9"/>
      <c r="S257" s="9"/>
      <c r="T257" s="9"/>
      <c r="U257" s="9"/>
      <c r="V257" s="9"/>
      <c r="W257" s="9"/>
      <c r="X257" s="9"/>
      <c r="Y257" s="9"/>
      <c r="Z257" s="9"/>
      <c r="AA257" s="9"/>
      <c r="AB257" s="9"/>
      <c r="AC257" s="9"/>
    </row>
    <row r="258" spans="1:29" x14ac:dyDescent="0.3">
      <c r="A258" s="9"/>
      <c r="B258" s="15"/>
      <c r="C258" s="15"/>
      <c r="D258" s="13"/>
      <c r="E258" s="13"/>
      <c r="F258" s="13"/>
      <c r="G258" s="13"/>
      <c r="H258" s="13"/>
      <c r="I258" s="14"/>
      <c r="J258" s="14"/>
      <c r="K258" s="18"/>
      <c r="L258" s="9"/>
      <c r="M258" s="9"/>
      <c r="N258" s="9"/>
      <c r="O258" s="9"/>
      <c r="P258" s="9"/>
      <c r="Q258" s="9"/>
      <c r="R258" s="9"/>
      <c r="S258" s="9"/>
      <c r="T258" s="9"/>
      <c r="U258" s="9"/>
      <c r="V258" s="9"/>
      <c r="W258" s="9"/>
      <c r="X258" s="9"/>
      <c r="Y258" s="9"/>
      <c r="Z258" s="9"/>
      <c r="AA258" s="9"/>
      <c r="AB258" s="9"/>
      <c r="AC258" s="9"/>
    </row>
    <row r="259" spans="1:29" x14ac:dyDescent="0.3">
      <c r="A259" s="9"/>
      <c r="B259" s="15"/>
      <c r="C259" s="15"/>
      <c r="D259" s="13"/>
      <c r="E259" s="13"/>
      <c r="F259" s="13"/>
      <c r="G259" s="13"/>
      <c r="H259" s="13"/>
      <c r="I259" s="14"/>
      <c r="J259" s="14"/>
      <c r="K259" s="18"/>
      <c r="L259" s="9"/>
      <c r="M259" s="9"/>
      <c r="N259" s="9"/>
      <c r="O259" s="9"/>
      <c r="P259" s="9"/>
      <c r="Q259" s="9"/>
      <c r="R259" s="9"/>
      <c r="S259" s="9"/>
      <c r="T259" s="9"/>
      <c r="U259" s="9"/>
      <c r="V259" s="9"/>
      <c r="W259" s="9"/>
      <c r="X259" s="9"/>
      <c r="Y259" s="9"/>
      <c r="Z259" s="9"/>
      <c r="AA259" s="9"/>
      <c r="AB259" s="9"/>
      <c r="AC259" s="9"/>
    </row>
    <row r="260" spans="1:29" x14ac:dyDescent="0.3">
      <c r="A260" s="9"/>
      <c r="B260" s="15"/>
      <c r="C260" s="15"/>
      <c r="D260" s="13"/>
      <c r="E260" s="13"/>
      <c r="F260" s="13"/>
      <c r="G260" s="13"/>
      <c r="H260" s="13"/>
      <c r="I260" s="14"/>
      <c r="J260" s="14"/>
      <c r="K260" s="18"/>
      <c r="L260" s="9"/>
      <c r="M260" s="9"/>
      <c r="N260" s="9"/>
      <c r="O260" s="9"/>
      <c r="P260" s="9"/>
      <c r="Q260" s="9"/>
      <c r="R260" s="9"/>
      <c r="S260" s="9"/>
      <c r="T260" s="9"/>
      <c r="U260" s="9"/>
      <c r="V260" s="9"/>
      <c r="W260" s="9"/>
      <c r="X260" s="9"/>
      <c r="Y260" s="9"/>
      <c r="Z260" s="9"/>
      <c r="AA260" s="9"/>
      <c r="AB260" s="9"/>
      <c r="AC260" s="9"/>
    </row>
    <row r="261" spans="1:29" x14ac:dyDescent="0.3">
      <c r="A261" s="9"/>
      <c r="B261" s="15"/>
      <c r="C261" s="15"/>
      <c r="D261" s="13"/>
      <c r="E261" s="13"/>
      <c r="F261" s="13"/>
      <c r="G261" s="13"/>
      <c r="H261" s="13"/>
      <c r="I261" s="14"/>
      <c r="J261" s="14"/>
      <c r="K261" s="18"/>
      <c r="L261" s="9"/>
      <c r="M261" s="9"/>
      <c r="N261" s="9"/>
      <c r="O261" s="9"/>
      <c r="P261" s="9"/>
      <c r="Q261" s="9"/>
      <c r="R261" s="9"/>
      <c r="S261" s="9"/>
      <c r="T261" s="9"/>
      <c r="U261" s="9"/>
      <c r="V261" s="9"/>
      <c r="W261" s="9"/>
      <c r="X261" s="9"/>
      <c r="Y261" s="9"/>
      <c r="Z261" s="9"/>
      <c r="AA261" s="9"/>
      <c r="AB261" s="9"/>
      <c r="AC261" s="9"/>
    </row>
    <row r="262" spans="1:29" x14ac:dyDescent="0.3">
      <c r="A262" s="9"/>
      <c r="B262" s="15"/>
      <c r="C262" s="15"/>
      <c r="D262" s="13"/>
      <c r="E262" s="13"/>
      <c r="F262" s="13"/>
      <c r="G262" s="13"/>
      <c r="H262" s="13"/>
      <c r="I262" s="14"/>
      <c r="J262" s="14"/>
      <c r="K262" s="18"/>
      <c r="L262" s="9"/>
      <c r="M262" s="9"/>
      <c r="N262" s="9"/>
      <c r="O262" s="9"/>
      <c r="P262" s="9"/>
      <c r="Q262" s="9"/>
      <c r="R262" s="9"/>
      <c r="S262" s="9"/>
      <c r="T262" s="9"/>
      <c r="U262" s="9"/>
      <c r="V262" s="9"/>
      <c r="W262" s="9"/>
      <c r="X262" s="9"/>
      <c r="Y262" s="9"/>
      <c r="Z262" s="9"/>
      <c r="AA262" s="9"/>
      <c r="AB262" s="9"/>
      <c r="AC262" s="9"/>
    </row>
    <row r="263" spans="1:29" x14ac:dyDescent="0.3">
      <c r="A263" s="9"/>
      <c r="B263" s="15"/>
      <c r="C263" s="15"/>
      <c r="D263" s="13"/>
      <c r="E263" s="13"/>
      <c r="F263" s="13"/>
      <c r="G263" s="13"/>
      <c r="H263" s="13"/>
      <c r="I263" s="14"/>
      <c r="J263" s="14"/>
      <c r="K263" s="18"/>
      <c r="L263" s="9"/>
      <c r="M263" s="9"/>
      <c r="N263" s="9"/>
      <c r="O263" s="9"/>
      <c r="P263" s="9"/>
      <c r="Q263" s="9"/>
      <c r="R263" s="9"/>
      <c r="S263" s="9"/>
      <c r="T263" s="9"/>
      <c r="U263" s="9"/>
      <c r="V263" s="9"/>
      <c r="W263" s="9"/>
      <c r="X263" s="9"/>
      <c r="Y263" s="9"/>
      <c r="Z263" s="9"/>
      <c r="AA263" s="9"/>
      <c r="AB263" s="9"/>
      <c r="AC263" s="9"/>
    </row>
    <row r="264" spans="1:29" x14ac:dyDescent="0.3">
      <c r="A264" s="9"/>
      <c r="B264" s="15"/>
      <c r="C264" s="15"/>
      <c r="D264" s="13"/>
      <c r="E264" s="13"/>
      <c r="F264" s="13"/>
      <c r="G264" s="13"/>
      <c r="H264" s="13"/>
      <c r="I264" s="14"/>
      <c r="J264" s="14"/>
      <c r="K264" s="18"/>
      <c r="L264" s="9"/>
      <c r="M264" s="9"/>
      <c r="N264" s="9"/>
      <c r="O264" s="9"/>
      <c r="P264" s="9"/>
      <c r="Q264" s="9"/>
      <c r="R264" s="9"/>
      <c r="S264" s="9"/>
      <c r="T264" s="9"/>
      <c r="U264" s="9"/>
      <c r="V264" s="9"/>
      <c r="W264" s="9"/>
      <c r="X264" s="9"/>
      <c r="Y264" s="9"/>
      <c r="Z264" s="9"/>
      <c r="AA264" s="9"/>
      <c r="AB264" s="9"/>
      <c r="AC264" s="9"/>
    </row>
    <row r="265" spans="1:29" x14ac:dyDescent="0.3">
      <c r="A265" s="9"/>
      <c r="B265" s="15"/>
      <c r="C265" s="15"/>
      <c r="D265" s="13"/>
      <c r="E265" s="13"/>
      <c r="F265" s="13"/>
      <c r="G265" s="13"/>
      <c r="H265" s="13"/>
      <c r="I265" s="14"/>
      <c r="J265" s="14"/>
      <c r="K265" s="18"/>
      <c r="L265" s="9"/>
      <c r="M265" s="9"/>
      <c r="N265" s="9"/>
      <c r="O265" s="9"/>
      <c r="P265" s="9"/>
      <c r="Q265" s="9"/>
      <c r="R265" s="9"/>
      <c r="S265" s="9"/>
      <c r="T265" s="9"/>
      <c r="U265" s="9"/>
      <c r="V265" s="9"/>
      <c r="W265" s="9"/>
      <c r="X265" s="9"/>
      <c r="Y265" s="9"/>
      <c r="Z265" s="9"/>
      <c r="AA265" s="9"/>
      <c r="AB265" s="9"/>
      <c r="AC265" s="9"/>
    </row>
    <row r="266" spans="1:29" x14ac:dyDescent="0.3">
      <c r="A266" s="9"/>
      <c r="B266" s="15"/>
      <c r="C266" s="15"/>
      <c r="D266" s="13"/>
      <c r="E266" s="13"/>
      <c r="F266" s="13"/>
      <c r="G266" s="13"/>
      <c r="H266" s="13"/>
      <c r="I266" s="14"/>
      <c r="J266" s="14"/>
      <c r="K266" s="18"/>
      <c r="L266" s="9"/>
      <c r="M266" s="9"/>
      <c r="N266" s="9"/>
      <c r="O266" s="9"/>
      <c r="P266" s="9"/>
      <c r="Q266" s="9"/>
      <c r="R266" s="9"/>
      <c r="S266" s="9"/>
      <c r="T266" s="9"/>
      <c r="U266" s="9"/>
      <c r="V266" s="9"/>
      <c r="W266" s="9"/>
      <c r="X266" s="9"/>
      <c r="Y266" s="9"/>
      <c r="Z266" s="9"/>
      <c r="AA266" s="9"/>
      <c r="AB266" s="9"/>
      <c r="AC266" s="9"/>
    </row>
    <row r="267" spans="1:29" x14ac:dyDescent="0.3">
      <c r="A267" s="9"/>
      <c r="B267" s="15"/>
      <c r="C267" s="15"/>
      <c r="D267" s="13"/>
      <c r="E267" s="13"/>
      <c r="F267" s="13"/>
      <c r="G267" s="13"/>
      <c r="H267" s="13"/>
      <c r="I267" s="14"/>
      <c r="J267" s="14"/>
      <c r="K267" s="18"/>
      <c r="L267" s="9"/>
      <c r="M267" s="9"/>
      <c r="N267" s="9"/>
      <c r="O267" s="9"/>
      <c r="P267" s="9"/>
      <c r="Q267" s="9"/>
      <c r="R267" s="9"/>
      <c r="S267" s="9"/>
      <c r="T267" s="9"/>
      <c r="U267" s="9"/>
      <c r="V267" s="9"/>
      <c r="W267" s="9"/>
      <c r="X267" s="9"/>
      <c r="Y267" s="9"/>
      <c r="Z267" s="9"/>
      <c r="AA267" s="9"/>
      <c r="AB267" s="9"/>
      <c r="AC267" s="9"/>
    </row>
    <row r="268" spans="1:29" x14ac:dyDescent="0.3">
      <c r="A268" s="9"/>
      <c r="B268" s="15"/>
      <c r="C268" s="15"/>
      <c r="D268" s="13"/>
      <c r="E268" s="13"/>
      <c r="F268" s="13"/>
      <c r="G268" s="13"/>
      <c r="H268" s="13"/>
      <c r="I268" s="14"/>
      <c r="J268" s="14"/>
      <c r="K268" s="18"/>
      <c r="L268" s="9"/>
      <c r="M268" s="9"/>
      <c r="N268" s="9"/>
      <c r="O268" s="9"/>
      <c r="P268" s="9"/>
      <c r="Q268" s="9"/>
      <c r="R268" s="9"/>
      <c r="S268" s="9"/>
      <c r="T268" s="9"/>
      <c r="U268" s="9"/>
      <c r="V268" s="9"/>
      <c r="W268" s="9"/>
      <c r="X268" s="9"/>
      <c r="Y268" s="9"/>
      <c r="Z268" s="9"/>
      <c r="AA268" s="9"/>
      <c r="AB268" s="9"/>
      <c r="AC268" s="9"/>
    </row>
    <row r="269" spans="1:29" x14ac:dyDescent="0.3">
      <c r="A269" s="9"/>
      <c r="B269" s="15"/>
      <c r="C269" s="15"/>
      <c r="D269" s="13"/>
      <c r="E269" s="13"/>
      <c r="F269" s="13"/>
      <c r="G269" s="13"/>
      <c r="H269" s="13"/>
      <c r="I269" s="14"/>
      <c r="J269" s="14"/>
      <c r="K269" s="18"/>
      <c r="L269" s="9"/>
      <c r="M269" s="9"/>
      <c r="N269" s="9"/>
      <c r="O269" s="9"/>
      <c r="P269" s="9"/>
      <c r="Q269" s="9"/>
      <c r="R269" s="9"/>
      <c r="S269" s="9"/>
      <c r="T269" s="9"/>
      <c r="U269" s="9"/>
      <c r="V269" s="9"/>
      <c r="W269" s="9"/>
      <c r="X269" s="9"/>
      <c r="Y269" s="9"/>
      <c r="Z269" s="9"/>
      <c r="AA269" s="9"/>
      <c r="AB269" s="9"/>
      <c r="AC269" s="9"/>
    </row>
    <row r="270" spans="1:29" x14ac:dyDescent="0.3">
      <c r="A270" s="9"/>
      <c r="B270" s="15"/>
      <c r="C270" s="15"/>
      <c r="D270" s="13"/>
      <c r="E270" s="13"/>
      <c r="F270" s="13"/>
      <c r="G270" s="13"/>
      <c r="H270" s="13"/>
      <c r="I270" s="14"/>
      <c r="J270" s="14"/>
      <c r="K270" s="18"/>
      <c r="L270" s="9"/>
      <c r="M270" s="9"/>
      <c r="N270" s="9"/>
      <c r="O270" s="9"/>
      <c r="P270" s="9"/>
      <c r="Q270" s="9"/>
      <c r="R270" s="9"/>
      <c r="S270" s="9"/>
      <c r="T270" s="9"/>
      <c r="U270" s="9"/>
      <c r="V270" s="9"/>
      <c r="W270" s="9"/>
      <c r="X270" s="9"/>
      <c r="Y270" s="9"/>
      <c r="Z270" s="9"/>
      <c r="AA270" s="9"/>
      <c r="AB270" s="9"/>
      <c r="AC270" s="9"/>
    </row>
    <row r="271" spans="1:29" x14ac:dyDescent="0.3">
      <c r="A271" s="9"/>
      <c r="B271" s="15"/>
      <c r="C271" s="15"/>
      <c r="D271" s="13"/>
      <c r="E271" s="13"/>
      <c r="F271" s="13"/>
      <c r="G271" s="13"/>
      <c r="H271" s="13"/>
      <c r="I271" s="14"/>
      <c r="J271" s="14"/>
      <c r="K271" s="18"/>
      <c r="L271" s="9"/>
      <c r="M271" s="9"/>
      <c r="N271" s="9"/>
      <c r="O271" s="9"/>
      <c r="P271" s="9"/>
      <c r="Q271" s="9"/>
      <c r="R271" s="9"/>
      <c r="S271" s="9"/>
      <c r="T271" s="9"/>
      <c r="U271" s="9"/>
      <c r="V271" s="9"/>
      <c r="W271" s="9"/>
      <c r="X271" s="9"/>
      <c r="Y271" s="9"/>
      <c r="Z271" s="9"/>
      <c r="AA271" s="9"/>
      <c r="AB271" s="9"/>
      <c r="AC271" s="9"/>
    </row>
    <row r="272" spans="1:29" x14ac:dyDescent="0.3">
      <c r="A272" s="9"/>
      <c r="B272" s="15"/>
      <c r="C272" s="15"/>
      <c r="D272" s="13"/>
      <c r="E272" s="13"/>
      <c r="F272" s="13"/>
      <c r="G272" s="13"/>
      <c r="H272" s="13"/>
      <c r="I272" s="14"/>
      <c r="J272" s="14"/>
      <c r="K272" s="18"/>
      <c r="L272" s="9"/>
      <c r="M272" s="9"/>
      <c r="N272" s="9"/>
      <c r="O272" s="9"/>
      <c r="P272" s="9"/>
      <c r="Q272" s="9"/>
      <c r="R272" s="9"/>
      <c r="S272" s="9"/>
      <c r="T272" s="9"/>
      <c r="U272" s="9"/>
      <c r="V272" s="9"/>
      <c r="W272" s="9"/>
      <c r="X272" s="9"/>
      <c r="Y272" s="9"/>
      <c r="Z272" s="9"/>
      <c r="AA272" s="9"/>
      <c r="AB272" s="9"/>
      <c r="AC272" s="9"/>
    </row>
    <row r="273" spans="1:29" x14ac:dyDescent="0.3">
      <c r="A273" s="9"/>
      <c r="B273" s="15"/>
      <c r="C273" s="15"/>
      <c r="D273" s="13"/>
      <c r="E273" s="13"/>
      <c r="F273" s="13"/>
      <c r="G273" s="13"/>
      <c r="H273" s="13"/>
      <c r="I273" s="14"/>
      <c r="J273" s="14"/>
      <c r="K273" s="18"/>
      <c r="L273" s="9"/>
      <c r="M273" s="9"/>
      <c r="N273" s="9"/>
      <c r="O273" s="9"/>
      <c r="P273" s="9"/>
      <c r="Q273" s="9"/>
      <c r="R273" s="9"/>
      <c r="S273" s="9"/>
      <c r="T273" s="9"/>
      <c r="U273" s="9"/>
      <c r="V273" s="9"/>
      <c r="W273" s="9"/>
      <c r="X273" s="9"/>
      <c r="Y273" s="9"/>
      <c r="Z273" s="9"/>
      <c r="AA273" s="9"/>
      <c r="AB273" s="9"/>
      <c r="AC273" s="9"/>
    </row>
    <row r="274" spans="1:29" x14ac:dyDescent="0.3">
      <c r="A274" s="9"/>
      <c r="B274" s="15"/>
      <c r="C274" s="15"/>
      <c r="D274" s="13"/>
      <c r="E274" s="13"/>
      <c r="F274" s="13"/>
      <c r="G274" s="13"/>
      <c r="H274" s="13"/>
      <c r="I274" s="14"/>
      <c r="J274" s="14"/>
      <c r="K274" s="18"/>
      <c r="L274" s="9"/>
      <c r="M274" s="9"/>
      <c r="N274" s="9"/>
      <c r="O274" s="9"/>
      <c r="P274" s="9"/>
      <c r="Q274" s="9"/>
      <c r="R274" s="9"/>
      <c r="S274" s="9"/>
      <c r="T274" s="9"/>
      <c r="U274" s="9"/>
      <c r="V274" s="9"/>
      <c r="W274" s="9"/>
      <c r="X274" s="9"/>
      <c r="Y274" s="9"/>
      <c r="Z274" s="9"/>
      <c r="AA274" s="9"/>
      <c r="AB274" s="9"/>
      <c r="AC274" s="9"/>
    </row>
    <row r="275" spans="1:29" x14ac:dyDescent="0.3">
      <c r="A275" s="9"/>
      <c r="B275" s="15"/>
      <c r="C275" s="15"/>
      <c r="D275" s="13"/>
      <c r="E275" s="13"/>
      <c r="F275" s="13"/>
      <c r="G275" s="13"/>
      <c r="H275" s="13"/>
      <c r="I275" s="14"/>
      <c r="J275" s="14"/>
      <c r="K275" s="18"/>
      <c r="L275" s="9"/>
      <c r="M275" s="9"/>
      <c r="N275" s="9"/>
      <c r="O275" s="9"/>
      <c r="P275" s="9"/>
      <c r="Q275" s="9"/>
      <c r="R275" s="9"/>
      <c r="S275" s="9"/>
      <c r="T275" s="9"/>
      <c r="U275" s="9"/>
      <c r="V275" s="9"/>
      <c r="W275" s="9"/>
      <c r="X275" s="9"/>
      <c r="Y275" s="9"/>
      <c r="Z275" s="9"/>
      <c r="AA275" s="9"/>
      <c r="AB275" s="9"/>
      <c r="AC275" s="9"/>
    </row>
    <row r="276" spans="1:29" x14ac:dyDescent="0.3">
      <c r="A276" s="9"/>
      <c r="B276" s="15"/>
      <c r="C276" s="15"/>
      <c r="D276" s="13"/>
      <c r="E276" s="13"/>
      <c r="F276" s="13"/>
      <c r="G276" s="13"/>
      <c r="H276" s="13"/>
      <c r="I276" s="14"/>
      <c r="J276" s="14"/>
      <c r="K276" s="18"/>
      <c r="L276" s="9"/>
      <c r="M276" s="9"/>
      <c r="N276" s="9"/>
      <c r="O276" s="9"/>
      <c r="P276" s="9"/>
      <c r="Q276" s="9"/>
      <c r="R276" s="9"/>
      <c r="S276" s="9"/>
      <c r="T276" s="9"/>
      <c r="U276" s="9"/>
      <c r="V276" s="9"/>
      <c r="W276" s="9"/>
      <c r="X276" s="9"/>
      <c r="Y276" s="9"/>
      <c r="Z276" s="9"/>
      <c r="AA276" s="9"/>
      <c r="AB276" s="9"/>
      <c r="AC276" s="9"/>
    </row>
    <row r="277" spans="1:29" x14ac:dyDescent="0.3">
      <c r="A277" s="9"/>
      <c r="B277" s="15"/>
      <c r="C277" s="15"/>
      <c r="D277" s="13"/>
      <c r="E277" s="13"/>
      <c r="F277" s="13"/>
      <c r="G277" s="13"/>
      <c r="H277" s="13"/>
      <c r="I277" s="14"/>
      <c r="J277" s="14"/>
      <c r="K277" s="18"/>
      <c r="L277" s="9"/>
      <c r="M277" s="9"/>
      <c r="N277" s="9"/>
      <c r="O277" s="9"/>
      <c r="P277" s="9"/>
      <c r="Q277" s="9"/>
      <c r="R277" s="9"/>
      <c r="S277" s="9"/>
      <c r="T277" s="9"/>
      <c r="U277" s="9"/>
      <c r="V277" s="9"/>
      <c r="W277" s="9"/>
      <c r="X277" s="9"/>
      <c r="Y277" s="9"/>
      <c r="Z277" s="9"/>
      <c r="AA277" s="9"/>
      <c r="AB277" s="9"/>
      <c r="AC277" s="9"/>
    </row>
    <row r="278" spans="1:29" x14ac:dyDescent="0.3">
      <c r="A278" s="9"/>
      <c r="B278" s="15"/>
      <c r="C278" s="15"/>
      <c r="D278" s="13"/>
      <c r="E278" s="13"/>
      <c r="F278" s="13"/>
      <c r="G278" s="13"/>
      <c r="H278" s="13"/>
      <c r="I278" s="14"/>
      <c r="J278" s="14"/>
      <c r="K278" s="18"/>
      <c r="L278" s="9"/>
      <c r="M278" s="9"/>
      <c r="N278" s="9"/>
      <c r="O278" s="9"/>
      <c r="P278" s="9"/>
      <c r="Q278" s="9"/>
      <c r="R278" s="9"/>
      <c r="S278" s="9"/>
      <c r="T278" s="9"/>
      <c r="U278" s="9"/>
      <c r="V278" s="9"/>
      <c r="W278" s="9"/>
      <c r="X278" s="9"/>
      <c r="Y278" s="9"/>
      <c r="Z278" s="9"/>
      <c r="AA278" s="9"/>
      <c r="AB278" s="9"/>
      <c r="AC278" s="9"/>
    </row>
    <row r="279" spans="1:29" x14ac:dyDescent="0.3">
      <c r="A279" s="9"/>
      <c r="B279" s="15"/>
      <c r="C279" s="15"/>
      <c r="D279" s="13"/>
      <c r="E279" s="13"/>
      <c r="F279" s="13"/>
      <c r="G279" s="13"/>
      <c r="H279" s="13"/>
      <c r="I279" s="14"/>
      <c r="J279" s="14"/>
      <c r="K279" s="18"/>
      <c r="L279" s="9"/>
      <c r="M279" s="9"/>
      <c r="N279" s="9"/>
      <c r="O279" s="9"/>
      <c r="P279" s="9"/>
      <c r="Q279" s="9"/>
      <c r="R279" s="9"/>
      <c r="S279" s="9"/>
      <c r="T279" s="9"/>
      <c r="U279" s="9"/>
      <c r="V279" s="9"/>
      <c r="W279" s="9"/>
      <c r="X279" s="9"/>
      <c r="Y279" s="9"/>
      <c r="Z279" s="9"/>
      <c r="AA279" s="9"/>
      <c r="AB279" s="9"/>
      <c r="AC279" s="9"/>
    </row>
    <row r="280" spans="1:29" x14ac:dyDescent="0.3">
      <c r="A280" s="9"/>
      <c r="B280" s="15"/>
      <c r="C280" s="15"/>
      <c r="D280" s="13"/>
      <c r="E280" s="13"/>
      <c r="F280" s="13"/>
      <c r="G280" s="13"/>
      <c r="H280" s="13"/>
      <c r="I280" s="14"/>
      <c r="J280" s="14"/>
      <c r="K280" s="18"/>
      <c r="L280" s="9"/>
      <c r="M280" s="9"/>
      <c r="N280" s="9"/>
      <c r="O280" s="9"/>
      <c r="P280" s="9"/>
      <c r="Q280" s="9"/>
      <c r="R280" s="9"/>
      <c r="S280" s="9"/>
      <c r="T280" s="9"/>
      <c r="U280" s="9"/>
      <c r="V280" s="9"/>
      <c r="W280" s="9"/>
      <c r="X280" s="9"/>
      <c r="Y280" s="9"/>
      <c r="Z280" s="9"/>
      <c r="AA280" s="9"/>
      <c r="AB280" s="9"/>
      <c r="AC280" s="9"/>
    </row>
    <row r="281" spans="1:29" x14ac:dyDescent="0.3">
      <c r="A281" s="9"/>
      <c r="B281" s="15"/>
      <c r="C281" s="15"/>
      <c r="D281" s="13"/>
      <c r="E281" s="13"/>
      <c r="F281" s="13"/>
      <c r="G281" s="13"/>
      <c r="H281" s="13"/>
      <c r="I281" s="14"/>
      <c r="J281" s="14"/>
      <c r="K281" s="18"/>
      <c r="L281" s="9"/>
      <c r="M281" s="9"/>
      <c r="N281" s="9"/>
      <c r="O281" s="9"/>
      <c r="P281" s="9"/>
      <c r="Q281" s="9"/>
      <c r="R281" s="9"/>
      <c r="S281" s="9"/>
      <c r="T281" s="9"/>
      <c r="U281" s="9"/>
      <c r="V281" s="9"/>
      <c r="W281" s="9"/>
      <c r="X281" s="9"/>
      <c r="Y281" s="9"/>
      <c r="Z281" s="9"/>
      <c r="AA281" s="9"/>
      <c r="AB281" s="9"/>
      <c r="AC281" s="9"/>
    </row>
    <row r="282" spans="1:29" x14ac:dyDescent="0.3">
      <c r="A282" s="9"/>
      <c r="B282" s="15"/>
      <c r="C282" s="15"/>
      <c r="D282" s="13"/>
      <c r="E282" s="13"/>
      <c r="F282" s="13"/>
      <c r="G282" s="13"/>
      <c r="H282" s="13"/>
      <c r="I282" s="14"/>
      <c r="J282" s="14"/>
      <c r="K282" s="18"/>
      <c r="L282" s="9"/>
      <c r="M282" s="9"/>
      <c r="N282" s="9"/>
      <c r="O282" s="9"/>
      <c r="P282" s="9"/>
      <c r="Q282" s="9"/>
      <c r="R282" s="9"/>
      <c r="S282" s="9"/>
      <c r="T282" s="9"/>
      <c r="U282" s="9"/>
      <c r="V282" s="9"/>
      <c r="W282" s="9"/>
      <c r="X282" s="9"/>
      <c r="Y282" s="9"/>
      <c r="Z282" s="9"/>
      <c r="AA282" s="9"/>
      <c r="AB282" s="9"/>
      <c r="AC282" s="9"/>
    </row>
    <row r="283" spans="1:29" x14ac:dyDescent="0.3">
      <c r="A283" s="9"/>
      <c r="B283" s="15"/>
      <c r="C283" s="15"/>
      <c r="D283" s="13"/>
      <c r="E283" s="13"/>
      <c r="F283" s="13"/>
      <c r="G283" s="13"/>
      <c r="H283" s="13"/>
      <c r="I283" s="14"/>
      <c r="J283" s="14"/>
      <c r="K283" s="18"/>
      <c r="L283" s="9"/>
      <c r="M283" s="9"/>
      <c r="N283" s="9"/>
      <c r="O283" s="9"/>
      <c r="P283" s="9"/>
      <c r="Q283" s="9"/>
      <c r="R283" s="9"/>
      <c r="S283" s="9"/>
      <c r="T283" s="9"/>
      <c r="U283" s="9"/>
      <c r="V283" s="9"/>
      <c r="W283" s="9"/>
      <c r="X283" s="9"/>
      <c r="Y283" s="9"/>
      <c r="Z283" s="9"/>
      <c r="AA283" s="9"/>
      <c r="AB283" s="9"/>
      <c r="AC283" s="9"/>
    </row>
    <row r="284" spans="1:29" x14ac:dyDescent="0.3">
      <c r="A284" s="9"/>
      <c r="B284" s="15"/>
      <c r="C284" s="15"/>
      <c r="D284" s="13"/>
      <c r="E284" s="13"/>
      <c r="F284" s="13"/>
      <c r="G284" s="13"/>
      <c r="H284" s="13"/>
      <c r="I284" s="14"/>
      <c r="J284" s="14"/>
      <c r="K284" s="18"/>
      <c r="L284" s="9"/>
      <c r="M284" s="9"/>
      <c r="N284" s="9"/>
      <c r="O284" s="9"/>
      <c r="P284" s="9"/>
      <c r="Q284" s="9"/>
      <c r="R284" s="9"/>
      <c r="S284" s="9"/>
      <c r="T284" s="9"/>
      <c r="U284" s="9"/>
      <c r="V284" s="9"/>
      <c r="W284" s="9"/>
      <c r="X284" s="9"/>
      <c r="Y284" s="9"/>
      <c r="Z284" s="9"/>
      <c r="AA284" s="9"/>
      <c r="AB284" s="9"/>
      <c r="AC284" s="9"/>
    </row>
    <row r="285" spans="1:29" x14ac:dyDescent="0.3">
      <c r="A285" s="9"/>
      <c r="B285" s="15"/>
      <c r="C285" s="15"/>
      <c r="D285" s="13"/>
      <c r="E285" s="13"/>
      <c r="F285" s="13"/>
      <c r="G285" s="13"/>
      <c r="H285" s="13"/>
      <c r="I285" s="14"/>
      <c r="J285" s="14"/>
      <c r="K285" s="18"/>
      <c r="L285" s="9"/>
      <c r="M285" s="9"/>
      <c r="N285" s="9"/>
      <c r="O285" s="9"/>
      <c r="P285" s="9"/>
      <c r="Q285" s="9"/>
      <c r="R285" s="9"/>
      <c r="S285" s="9"/>
      <c r="T285" s="9"/>
      <c r="U285" s="9"/>
      <c r="V285" s="9"/>
      <c r="W285" s="9"/>
      <c r="X285" s="9"/>
      <c r="Y285" s="9"/>
      <c r="Z285" s="9"/>
      <c r="AA285" s="9"/>
      <c r="AB285" s="9"/>
      <c r="AC285" s="9"/>
    </row>
    <row r="286" spans="1:29" x14ac:dyDescent="0.3">
      <c r="A286" s="9"/>
      <c r="B286" s="15"/>
      <c r="C286" s="15"/>
      <c r="D286" s="13"/>
      <c r="E286" s="13"/>
      <c r="F286" s="13"/>
      <c r="G286" s="13"/>
      <c r="H286" s="13"/>
      <c r="I286" s="14"/>
      <c r="J286" s="14"/>
      <c r="K286" s="18"/>
      <c r="L286" s="9"/>
      <c r="M286" s="9"/>
      <c r="N286" s="9"/>
      <c r="O286" s="9"/>
      <c r="P286" s="9"/>
      <c r="Q286" s="9"/>
      <c r="R286" s="9"/>
      <c r="S286" s="9"/>
      <c r="T286" s="9"/>
      <c r="U286" s="9"/>
      <c r="V286" s="9"/>
      <c r="W286" s="9"/>
      <c r="X286" s="9"/>
      <c r="Y286" s="9"/>
      <c r="Z286" s="9"/>
      <c r="AA286" s="9"/>
      <c r="AB286" s="9"/>
      <c r="AC286" s="9"/>
    </row>
    <row r="287" spans="1:29" x14ac:dyDescent="0.3">
      <c r="A287" s="9"/>
      <c r="B287" s="15"/>
      <c r="C287" s="15"/>
      <c r="D287" s="13"/>
      <c r="E287" s="13"/>
      <c r="F287" s="13"/>
      <c r="G287" s="13"/>
      <c r="H287" s="13"/>
      <c r="I287" s="14"/>
      <c r="J287" s="14"/>
      <c r="K287" s="18"/>
      <c r="L287" s="9"/>
      <c r="M287" s="9"/>
      <c r="N287" s="9"/>
      <c r="O287" s="9"/>
      <c r="P287" s="9"/>
      <c r="Q287" s="9"/>
      <c r="R287" s="9"/>
      <c r="S287" s="9"/>
      <c r="T287" s="9"/>
      <c r="U287" s="9"/>
      <c r="V287" s="9"/>
      <c r="W287" s="9"/>
      <c r="X287" s="9"/>
      <c r="Y287" s="9"/>
      <c r="Z287" s="9"/>
      <c r="AA287" s="9"/>
      <c r="AB287" s="9"/>
      <c r="AC287" s="9"/>
    </row>
    <row r="288" spans="1:29" x14ac:dyDescent="0.3">
      <c r="A288" s="9"/>
      <c r="B288" s="15"/>
      <c r="C288" s="15"/>
      <c r="D288" s="13"/>
      <c r="E288" s="13"/>
      <c r="F288" s="13"/>
      <c r="G288" s="13"/>
      <c r="H288" s="13"/>
      <c r="I288" s="14"/>
      <c r="J288" s="14"/>
      <c r="K288" s="18"/>
      <c r="L288" s="9"/>
      <c r="M288" s="9"/>
      <c r="N288" s="9"/>
      <c r="O288" s="9"/>
      <c r="P288" s="9"/>
      <c r="Q288" s="9"/>
      <c r="R288" s="9"/>
      <c r="S288" s="9"/>
      <c r="T288" s="9"/>
      <c r="U288" s="9"/>
      <c r="V288" s="9"/>
      <c r="W288" s="9"/>
      <c r="X288" s="9"/>
      <c r="Y288" s="9"/>
      <c r="Z288" s="9"/>
      <c r="AA288" s="9"/>
      <c r="AB288" s="9"/>
      <c r="AC288" s="9"/>
    </row>
    <row r="289" spans="1:29" x14ac:dyDescent="0.3">
      <c r="A289" s="9"/>
      <c r="B289" s="15"/>
      <c r="C289" s="15"/>
      <c r="D289" s="13"/>
      <c r="E289" s="13"/>
      <c r="F289" s="13"/>
      <c r="G289" s="13"/>
      <c r="H289" s="13"/>
      <c r="I289" s="14"/>
      <c r="J289" s="14"/>
      <c r="K289" s="18"/>
      <c r="L289" s="9"/>
      <c r="M289" s="9"/>
      <c r="N289" s="9"/>
      <c r="O289" s="9"/>
      <c r="P289" s="9"/>
      <c r="Q289" s="9"/>
      <c r="R289" s="9"/>
      <c r="S289" s="9"/>
      <c r="T289" s="9"/>
      <c r="U289" s="9"/>
      <c r="V289" s="9"/>
      <c r="W289" s="9"/>
      <c r="X289" s="9"/>
      <c r="Y289" s="9"/>
      <c r="Z289" s="9"/>
      <c r="AA289" s="9"/>
      <c r="AB289" s="9"/>
      <c r="AC289" s="9"/>
    </row>
    <row r="290" spans="1:29" x14ac:dyDescent="0.3">
      <c r="A290" s="9"/>
      <c r="B290" s="15"/>
      <c r="C290" s="15"/>
      <c r="D290" s="13"/>
      <c r="E290" s="13"/>
      <c r="F290" s="13"/>
      <c r="G290" s="13"/>
      <c r="H290" s="13"/>
      <c r="I290" s="14"/>
      <c r="J290" s="14"/>
      <c r="K290" s="18"/>
      <c r="L290" s="9"/>
      <c r="M290" s="9"/>
      <c r="N290" s="9"/>
      <c r="O290" s="9"/>
      <c r="P290" s="9"/>
      <c r="Q290" s="9"/>
      <c r="R290" s="9"/>
      <c r="S290" s="9"/>
      <c r="T290" s="9"/>
      <c r="U290" s="9"/>
      <c r="V290" s="9"/>
      <c r="W290" s="9"/>
      <c r="X290" s="9"/>
      <c r="Y290" s="9"/>
      <c r="Z290" s="9"/>
      <c r="AA290" s="9"/>
      <c r="AB290" s="9"/>
      <c r="AC290" s="9"/>
    </row>
    <row r="291" spans="1:29" x14ac:dyDescent="0.3">
      <c r="A291" s="9"/>
      <c r="B291" s="15"/>
      <c r="C291" s="15"/>
      <c r="D291" s="13"/>
      <c r="E291" s="13"/>
      <c r="F291" s="13"/>
      <c r="G291" s="13"/>
      <c r="H291" s="13"/>
      <c r="I291" s="14"/>
      <c r="J291" s="14"/>
      <c r="K291" s="18"/>
      <c r="L291" s="9"/>
      <c r="M291" s="9"/>
      <c r="N291" s="9"/>
      <c r="O291" s="9"/>
      <c r="P291" s="9"/>
      <c r="Q291" s="9"/>
      <c r="R291" s="9"/>
      <c r="S291" s="9"/>
      <c r="T291" s="9"/>
      <c r="U291" s="9"/>
      <c r="V291" s="9"/>
      <c r="W291" s="9"/>
      <c r="X291" s="9"/>
      <c r="Y291" s="9"/>
      <c r="Z291" s="9"/>
      <c r="AA291" s="9"/>
      <c r="AB291" s="9"/>
      <c r="AC291" s="9"/>
    </row>
    <row r="292" spans="1:29" x14ac:dyDescent="0.3">
      <c r="A292" s="9"/>
      <c r="B292" s="15"/>
      <c r="C292" s="15"/>
      <c r="D292" s="13"/>
      <c r="E292" s="13"/>
      <c r="F292" s="13"/>
      <c r="G292" s="13"/>
      <c r="H292" s="13"/>
      <c r="I292" s="14"/>
      <c r="J292" s="14"/>
      <c r="K292" s="18"/>
      <c r="L292" s="9"/>
      <c r="M292" s="9"/>
      <c r="N292" s="9"/>
      <c r="O292" s="9"/>
      <c r="P292" s="9"/>
      <c r="Q292" s="9"/>
      <c r="R292" s="9"/>
      <c r="S292" s="9"/>
      <c r="T292" s="9"/>
      <c r="U292" s="9"/>
      <c r="V292" s="9"/>
      <c r="W292" s="9"/>
      <c r="X292" s="9"/>
      <c r="Y292" s="9"/>
      <c r="Z292" s="9"/>
      <c r="AA292" s="9"/>
      <c r="AB292" s="9"/>
      <c r="AC292" s="9"/>
    </row>
    <row r="293" spans="1:29" x14ac:dyDescent="0.3">
      <c r="A293" s="9"/>
      <c r="B293" s="15"/>
      <c r="C293" s="15"/>
      <c r="D293" s="13"/>
      <c r="E293" s="13"/>
      <c r="F293" s="13"/>
      <c r="G293" s="13"/>
      <c r="H293" s="13"/>
      <c r="I293" s="14"/>
      <c r="J293" s="14"/>
      <c r="K293" s="18"/>
      <c r="L293" s="9"/>
      <c r="M293" s="9"/>
      <c r="N293" s="9"/>
      <c r="O293" s="9"/>
      <c r="P293" s="9"/>
      <c r="Q293" s="9"/>
      <c r="R293" s="9"/>
      <c r="S293" s="9"/>
      <c r="T293" s="9"/>
      <c r="U293" s="9"/>
      <c r="V293" s="9"/>
      <c r="W293" s="9"/>
      <c r="X293" s="9"/>
      <c r="Y293" s="9"/>
      <c r="Z293" s="9"/>
      <c r="AA293" s="9"/>
      <c r="AB293" s="9"/>
      <c r="AC293" s="9"/>
    </row>
    <row r="294" spans="1:29" x14ac:dyDescent="0.3">
      <c r="A294" s="9"/>
      <c r="B294" s="15"/>
      <c r="C294" s="15"/>
      <c r="D294" s="13"/>
      <c r="E294" s="13"/>
      <c r="F294" s="13"/>
      <c r="G294" s="13"/>
      <c r="H294" s="13"/>
      <c r="I294" s="14"/>
      <c r="J294" s="14"/>
      <c r="K294" s="18"/>
      <c r="L294" s="9"/>
      <c r="M294" s="9"/>
      <c r="N294" s="9"/>
      <c r="O294" s="9"/>
      <c r="P294" s="9"/>
      <c r="Q294" s="9"/>
      <c r="R294" s="9"/>
      <c r="S294" s="9"/>
      <c r="T294" s="9"/>
      <c r="U294" s="9"/>
      <c r="V294" s="9"/>
      <c r="W294" s="9"/>
      <c r="X294" s="9"/>
      <c r="Y294" s="9"/>
      <c r="Z294" s="9"/>
      <c r="AA294" s="9"/>
      <c r="AB294" s="9"/>
      <c r="AC294" s="9"/>
    </row>
    <row r="295" spans="1:29" x14ac:dyDescent="0.3">
      <c r="A295" s="9"/>
      <c r="B295" s="15"/>
      <c r="C295" s="15"/>
      <c r="D295" s="13"/>
      <c r="E295" s="13"/>
      <c r="F295" s="13"/>
      <c r="G295" s="13"/>
      <c r="H295" s="13"/>
      <c r="I295" s="14"/>
      <c r="J295" s="14"/>
      <c r="K295" s="18"/>
      <c r="L295" s="9"/>
      <c r="M295" s="9"/>
      <c r="N295" s="9"/>
      <c r="O295" s="9"/>
      <c r="P295" s="9"/>
      <c r="Q295" s="9"/>
      <c r="R295" s="9"/>
      <c r="S295" s="9"/>
      <c r="T295" s="9"/>
      <c r="U295" s="9"/>
      <c r="V295" s="9"/>
      <c r="W295" s="9"/>
      <c r="X295" s="9"/>
      <c r="Y295" s="9"/>
      <c r="Z295" s="9"/>
      <c r="AA295" s="9"/>
      <c r="AB295" s="9"/>
      <c r="AC295" s="9"/>
    </row>
    <row r="296" spans="1:29" x14ac:dyDescent="0.3">
      <c r="A296" s="9"/>
      <c r="B296" s="15"/>
      <c r="C296" s="15"/>
      <c r="D296" s="13"/>
      <c r="E296" s="13"/>
      <c r="F296" s="13"/>
      <c r="G296" s="13"/>
      <c r="H296" s="13"/>
      <c r="I296" s="14"/>
      <c r="J296" s="14"/>
      <c r="K296" s="18"/>
      <c r="L296" s="9"/>
      <c r="M296" s="9"/>
      <c r="N296" s="9"/>
      <c r="O296" s="9"/>
      <c r="P296" s="9"/>
      <c r="Q296" s="9"/>
      <c r="R296" s="9"/>
      <c r="S296" s="9"/>
      <c r="T296" s="9"/>
      <c r="U296" s="9"/>
      <c r="V296" s="9"/>
      <c r="W296" s="9"/>
      <c r="X296" s="9"/>
      <c r="Y296" s="9"/>
      <c r="Z296" s="9"/>
      <c r="AA296" s="9"/>
      <c r="AB296" s="9"/>
      <c r="AC296" s="9"/>
    </row>
    <row r="297" spans="1:29" x14ac:dyDescent="0.3">
      <c r="A297" s="9"/>
      <c r="B297" s="15"/>
      <c r="C297" s="15"/>
      <c r="D297" s="13"/>
      <c r="E297" s="13"/>
      <c r="F297" s="13"/>
      <c r="G297" s="13"/>
      <c r="H297" s="13"/>
      <c r="I297" s="14"/>
      <c r="J297" s="14"/>
      <c r="K297" s="18"/>
      <c r="L297" s="9"/>
      <c r="M297" s="9"/>
      <c r="N297" s="9"/>
      <c r="O297" s="9"/>
      <c r="P297" s="9"/>
      <c r="Q297" s="9"/>
      <c r="R297" s="9"/>
      <c r="S297" s="9"/>
      <c r="T297" s="9"/>
      <c r="U297" s="9"/>
      <c r="V297" s="9"/>
      <c r="W297" s="9"/>
      <c r="X297" s="9"/>
      <c r="Y297" s="9"/>
      <c r="Z297" s="9"/>
      <c r="AA297" s="9"/>
      <c r="AB297" s="9"/>
      <c r="AC297" s="9"/>
    </row>
    <row r="298" spans="1:29" x14ac:dyDescent="0.3">
      <c r="A298" s="9"/>
      <c r="B298" s="15"/>
      <c r="C298" s="15"/>
      <c r="D298" s="13"/>
      <c r="E298" s="13"/>
      <c r="F298" s="13"/>
      <c r="G298" s="13"/>
      <c r="H298" s="13"/>
      <c r="I298" s="14"/>
      <c r="J298" s="14"/>
      <c r="K298" s="18"/>
      <c r="L298" s="9"/>
      <c r="M298" s="9"/>
      <c r="N298" s="9"/>
      <c r="O298" s="9"/>
      <c r="P298" s="9"/>
      <c r="Q298" s="9"/>
      <c r="R298" s="9"/>
      <c r="S298" s="9"/>
      <c r="T298" s="9"/>
      <c r="U298" s="9"/>
      <c r="V298" s="9"/>
      <c r="W298" s="9"/>
      <c r="X298" s="9"/>
      <c r="Y298" s="9"/>
      <c r="Z298" s="9"/>
      <c r="AA298" s="9"/>
      <c r="AB298" s="9"/>
      <c r="AC298" s="9"/>
    </row>
    <row r="299" spans="1:29" x14ac:dyDescent="0.3">
      <c r="A299" s="9"/>
      <c r="B299" s="15"/>
      <c r="C299" s="15"/>
      <c r="D299" s="13"/>
      <c r="E299" s="13"/>
      <c r="F299" s="13"/>
      <c r="G299" s="13"/>
      <c r="H299" s="13"/>
      <c r="I299" s="14"/>
      <c r="J299" s="14"/>
      <c r="K299" s="18"/>
      <c r="L299" s="9"/>
      <c r="M299" s="9"/>
      <c r="N299" s="9"/>
      <c r="O299" s="9"/>
      <c r="P299" s="9"/>
      <c r="Q299" s="9"/>
      <c r="R299" s="9"/>
      <c r="S299" s="9"/>
      <c r="T299" s="9"/>
      <c r="U299" s="9"/>
      <c r="V299" s="9"/>
      <c r="W299" s="9"/>
      <c r="X299" s="9"/>
      <c r="Y299" s="9"/>
      <c r="Z299" s="9"/>
      <c r="AA299" s="9"/>
      <c r="AB299" s="9"/>
      <c r="AC299" s="9"/>
    </row>
    <row r="300" spans="1:29" x14ac:dyDescent="0.3">
      <c r="A300" s="9"/>
      <c r="B300" s="15"/>
      <c r="C300" s="15"/>
      <c r="D300" s="13"/>
      <c r="E300" s="13"/>
      <c r="F300" s="13"/>
      <c r="G300" s="13"/>
      <c r="H300" s="13"/>
      <c r="I300" s="14"/>
      <c r="J300" s="14"/>
      <c r="K300" s="18"/>
      <c r="L300" s="9"/>
      <c r="M300" s="9"/>
      <c r="N300" s="9"/>
      <c r="O300" s="9"/>
      <c r="P300" s="9"/>
      <c r="Q300" s="9"/>
      <c r="R300" s="9"/>
      <c r="S300" s="9"/>
      <c r="T300" s="9"/>
      <c r="U300" s="9"/>
      <c r="V300" s="9"/>
      <c r="W300" s="9"/>
      <c r="X300" s="9"/>
      <c r="Y300" s="9"/>
      <c r="Z300" s="9"/>
      <c r="AA300" s="9"/>
      <c r="AB300" s="9"/>
      <c r="AC300" s="9"/>
    </row>
    <row r="301" spans="1:29" x14ac:dyDescent="0.3">
      <c r="A301" s="9"/>
      <c r="B301" s="15"/>
      <c r="C301" s="15"/>
      <c r="D301" s="13"/>
      <c r="E301" s="13"/>
      <c r="F301" s="13"/>
      <c r="G301" s="13"/>
      <c r="H301" s="13"/>
      <c r="I301" s="14"/>
      <c r="J301" s="14"/>
      <c r="K301" s="18"/>
      <c r="L301" s="9"/>
      <c r="M301" s="9"/>
      <c r="N301" s="9"/>
      <c r="O301" s="9"/>
      <c r="P301" s="9"/>
      <c r="Q301" s="9"/>
      <c r="R301" s="9"/>
      <c r="S301" s="9"/>
      <c r="T301" s="9"/>
      <c r="U301" s="9"/>
      <c r="V301" s="9"/>
      <c r="W301" s="9"/>
      <c r="X301" s="9"/>
      <c r="Y301" s="9"/>
      <c r="Z301" s="9"/>
      <c r="AA301" s="9"/>
      <c r="AB301" s="9"/>
      <c r="AC301" s="9"/>
    </row>
    <row r="302" spans="1:29" x14ac:dyDescent="0.3">
      <c r="A302" s="9"/>
      <c r="B302" s="15"/>
      <c r="C302" s="15"/>
      <c r="D302" s="13"/>
      <c r="E302" s="13"/>
      <c r="F302" s="13"/>
      <c r="G302" s="13"/>
      <c r="H302" s="13"/>
      <c r="I302" s="14"/>
      <c r="J302" s="14"/>
      <c r="K302" s="14"/>
      <c r="L302" s="9"/>
      <c r="M302" s="9"/>
      <c r="N302" s="9"/>
      <c r="O302" s="9"/>
      <c r="P302" s="9"/>
      <c r="Q302" s="9"/>
      <c r="R302" s="9"/>
      <c r="S302" s="9"/>
      <c r="T302" s="9"/>
      <c r="U302" s="9"/>
      <c r="V302" s="9"/>
      <c r="W302" s="9"/>
      <c r="X302" s="9"/>
      <c r="Y302" s="9"/>
      <c r="Z302" s="9"/>
      <c r="AA302" s="9"/>
      <c r="AB302" s="9"/>
      <c r="AC302" s="9"/>
    </row>
    <row r="303" spans="1:29" x14ac:dyDescent="0.3">
      <c r="A303" s="9"/>
      <c r="B303" s="15"/>
      <c r="C303" s="15"/>
      <c r="D303" s="13"/>
      <c r="E303" s="13"/>
      <c r="F303" s="13"/>
      <c r="G303" s="13"/>
      <c r="H303" s="13"/>
      <c r="I303" s="14"/>
      <c r="J303" s="14"/>
      <c r="K303" s="14"/>
      <c r="L303" s="9"/>
      <c r="M303" s="9"/>
      <c r="N303" s="9"/>
      <c r="O303" s="9"/>
      <c r="P303" s="9"/>
      <c r="Q303" s="9"/>
      <c r="R303" s="9"/>
      <c r="S303" s="9"/>
      <c r="T303" s="9"/>
      <c r="U303" s="9"/>
      <c r="V303" s="9"/>
      <c r="W303" s="9"/>
      <c r="X303" s="9"/>
      <c r="Y303" s="9"/>
      <c r="Z303" s="9"/>
      <c r="AA303" s="9"/>
      <c r="AB303" s="9"/>
      <c r="AC303" s="9"/>
    </row>
    <row r="304" spans="1:29" x14ac:dyDescent="0.3">
      <c r="A304" s="9"/>
      <c r="B304" s="15"/>
      <c r="C304" s="15"/>
      <c r="D304" s="13"/>
      <c r="E304" s="13"/>
      <c r="F304" s="13"/>
      <c r="G304" s="13"/>
      <c r="H304" s="13"/>
      <c r="I304" s="14"/>
      <c r="J304" s="14"/>
      <c r="K304" s="14"/>
      <c r="L304" s="9"/>
      <c r="M304" s="9"/>
      <c r="N304" s="9"/>
      <c r="O304" s="9"/>
      <c r="P304" s="9"/>
      <c r="Q304" s="9"/>
      <c r="R304" s="9"/>
      <c r="S304" s="9"/>
      <c r="T304" s="9"/>
      <c r="U304" s="9"/>
      <c r="V304" s="9"/>
      <c r="W304" s="9"/>
      <c r="X304" s="9"/>
      <c r="Y304" s="9"/>
      <c r="Z304" s="9"/>
      <c r="AA304" s="9"/>
      <c r="AB304" s="9"/>
      <c r="AC304" s="9"/>
    </row>
    <row r="305" spans="1:29" x14ac:dyDescent="0.3">
      <c r="A305" s="9"/>
      <c r="B305" s="15"/>
      <c r="C305" s="15"/>
      <c r="D305" s="13"/>
      <c r="E305" s="13"/>
      <c r="F305" s="13"/>
      <c r="G305" s="13"/>
      <c r="H305" s="13"/>
      <c r="I305" s="14"/>
      <c r="J305" s="14"/>
      <c r="K305" s="14"/>
      <c r="L305" s="9"/>
      <c r="M305" s="9"/>
      <c r="N305" s="9"/>
      <c r="O305" s="9"/>
      <c r="P305" s="9"/>
      <c r="Q305" s="9"/>
      <c r="R305" s="9"/>
      <c r="S305" s="9"/>
      <c r="T305" s="9"/>
      <c r="U305" s="9"/>
      <c r="V305" s="9"/>
      <c r="W305" s="9"/>
      <c r="X305" s="9"/>
      <c r="Y305" s="9"/>
      <c r="Z305" s="9"/>
      <c r="AA305" s="9"/>
      <c r="AB305" s="9"/>
      <c r="AC305" s="9"/>
    </row>
    <row r="306" spans="1:29" x14ac:dyDescent="0.3">
      <c r="A306" s="9"/>
      <c r="B306" s="15"/>
      <c r="C306" s="15"/>
      <c r="D306" s="13"/>
      <c r="E306" s="13"/>
      <c r="F306" s="13"/>
      <c r="G306" s="13"/>
      <c r="H306" s="13"/>
      <c r="I306" s="14"/>
      <c r="J306" s="14"/>
      <c r="K306" s="14"/>
      <c r="L306" s="9"/>
      <c r="M306" s="9"/>
      <c r="N306" s="9"/>
      <c r="O306" s="9"/>
      <c r="P306" s="9"/>
      <c r="Q306" s="9"/>
      <c r="R306" s="9"/>
      <c r="S306" s="9"/>
      <c r="T306" s="9"/>
      <c r="U306" s="9"/>
      <c r="V306" s="9"/>
      <c r="W306" s="9"/>
      <c r="X306" s="9"/>
      <c r="Y306" s="9"/>
      <c r="Z306" s="9"/>
      <c r="AA306" s="9"/>
      <c r="AB306" s="9"/>
      <c r="AC306" s="9"/>
    </row>
    <row r="307" spans="1:29" x14ac:dyDescent="0.3">
      <c r="A307" s="9"/>
      <c r="B307" s="15"/>
      <c r="C307" s="15"/>
      <c r="D307" s="13"/>
      <c r="E307" s="13"/>
      <c r="F307" s="13"/>
      <c r="G307" s="13"/>
      <c r="H307" s="13"/>
      <c r="I307" s="14"/>
      <c r="J307" s="14"/>
      <c r="K307" s="14"/>
      <c r="L307" s="9"/>
      <c r="M307" s="9"/>
      <c r="N307" s="9"/>
      <c r="O307" s="9"/>
      <c r="P307" s="9"/>
      <c r="Q307" s="9"/>
      <c r="R307" s="9"/>
      <c r="S307" s="9"/>
      <c r="T307" s="9"/>
      <c r="U307" s="9"/>
      <c r="V307" s="9"/>
      <c r="W307" s="9"/>
      <c r="X307" s="9"/>
      <c r="Y307" s="9"/>
      <c r="Z307" s="9"/>
      <c r="AA307" s="9"/>
      <c r="AB307" s="9"/>
      <c r="AC307" s="9"/>
    </row>
    <row r="308" spans="1:29" x14ac:dyDescent="0.3">
      <c r="A308" s="9"/>
      <c r="B308" s="15"/>
      <c r="C308" s="15"/>
      <c r="D308" s="13"/>
      <c r="E308" s="13"/>
      <c r="F308" s="13"/>
      <c r="G308" s="13"/>
      <c r="H308" s="13"/>
      <c r="I308" s="14"/>
      <c r="J308" s="14"/>
      <c r="K308" s="14"/>
      <c r="L308" s="9"/>
      <c r="M308" s="9"/>
      <c r="N308" s="9"/>
      <c r="O308" s="9"/>
      <c r="P308" s="9"/>
      <c r="Q308" s="9"/>
      <c r="R308" s="9"/>
      <c r="S308" s="9"/>
      <c r="T308" s="9"/>
      <c r="U308" s="9"/>
      <c r="V308" s="9"/>
      <c r="W308" s="9"/>
      <c r="X308" s="9"/>
      <c r="Y308" s="9"/>
      <c r="Z308" s="9"/>
      <c r="AA308" s="9"/>
      <c r="AB308" s="9"/>
      <c r="AC308" s="9"/>
    </row>
    <row r="309" spans="1:29" x14ac:dyDescent="0.3">
      <c r="A309" s="9"/>
      <c r="B309" s="15"/>
      <c r="C309" s="15"/>
      <c r="D309" s="13"/>
      <c r="E309" s="13"/>
      <c r="F309" s="13"/>
      <c r="G309" s="13"/>
      <c r="H309" s="13"/>
      <c r="I309" s="14"/>
      <c r="J309" s="14"/>
      <c r="K309" s="14"/>
      <c r="L309" s="9"/>
      <c r="M309" s="9"/>
      <c r="N309" s="9"/>
      <c r="O309" s="9"/>
      <c r="P309" s="9"/>
      <c r="Q309" s="9"/>
      <c r="R309" s="9"/>
      <c r="S309" s="9"/>
      <c r="T309" s="9"/>
      <c r="U309" s="9"/>
      <c r="V309" s="9"/>
      <c r="W309" s="9"/>
      <c r="X309" s="9"/>
      <c r="Y309" s="9"/>
      <c r="Z309" s="9"/>
      <c r="AA309" s="9"/>
      <c r="AB309" s="9"/>
      <c r="AC309" s="9"/>
    </row>
    <row r="310" spans="1:29" x14ac:dyDescent="0.3">
      <c r="A310" s="9"/>
      <c r="B310" s="15"/>
      <c r="C310" s="15"/>
      <c r="D310" s="13"/>
      <c r="E310" s="13"/>
      <c r="F310" s="13"/>
      <c r="G310" s="13"/>
      <c r="H310" s="13"/>
      <c r="I310" s="14"/>
      <c r="J310" s="14"/>
      <c r="K310" s="14"/>
      <c r="L310" s="9"/>
      <c r="M310" s="9"/>
      <c r="N310" s="9"/>
      <c r="O310" s="9"/>
      <c r="P310" s="9"/>
      <c r="Q310" s="9"/>
      <c r="R310" s="9"/>
      <c r="S310" s="9"/>
      <c r="T310" s="9"/>
      <c r="U310" s="9"/>
      <c r="V310" s="9"/>
      <c r="W310" s="9"/>
      <c r="X310" s="9"/>
      <c r="Y310" s="9"/>
      <c r="Z310" s="9"/>
      <c r="AA310" s="9"/>
      <c r="AB310" s="9"/>
      <c r="AC310" s="9"/>
    </row>
    <row r="311" spans="1:29" x14ac:dyDescent="0.3">
      <c r="A311" s="9"/>
      <c r="B311" s="15"/>
      <c r="C311" s="15"/>
      <c r="D311" s="13"/>
      <c r="E311" s="13"/>
      <c r="F311" s="13"/>
      <c r="G311" s="13"/>
      <c r="H311" s="13"/>
      <c r="I311" s="14"/>
      <c r="J311" s="14"/>
      <c r="K311" s="14"/>
      <c r="L311" s="9"/>
      <c r="M311" s="9"/>
      <c r="N311" s="9"/>
      <c r="O311" s="9"/>
      <c r="P311" s="9"/>
      <c r="Q311" s="9"/>
      <c r="R311" s="9"/>
      <c r="S311" s="9"/>
      <c r="T311" s="9"/>
      <c r="U311" s="9"/>
      <c r="V311" s="9"/>
      <c r="W311" s="9"/>
      <c r="X311" s="9"/>
      <c r="Y311" s="9"/>
      <c r="Z311" s="9"/>
      <c r="AA311" s="9"/>
      <c r="AB311" s="9"/>
      <c r="AC311" s="9"/>
    </row>
    <row r="312" spans="1:29" x14ac:dyDescent="0.3">
      <c r="A312" s="9"/>
      <c r="B312" s="15"/>
      <c r="C312" s="15"/>
      <c r="D312" s="13"/>
      <c r="E312" s="13"/>
      <c r="F312" s="13"/>
      <c r="G312" s="13"/>
      <c r="H312" s="13"/>
      <c r="I312" s="14"/>
      <c r="J312" s="14"/>
      <c r="K312" s="14"/>
      <c r="L312" s="9"/>
      <c r="M312" s="9"/>
      <c r="N312" s="9"/>
      <c r="O312" s="9"/>
      <c r="P312" s="9"/>
      <c r="Q312" s="9"/>
      <c r="R312" s="9"/>
      <c r="S312" s="9"/>
      <c r="T312" s="9"/>
      <c r="U312" s="9"/>
      <c r="V312" s="9"/>
      <c r="W312" s="9"/>
      <c r="X312" s="9"/>
      <c r="Y312" s="9"/>
      <c r="Z312" s="9"/>
      <c r="AA312" s="9"/>
      <c r="AB312" s="9"/>
      <c r="AC312" s="9"/>
    </row>
    <row r="313" spans="1:29" x14ac:dyDescent="0.3">
      <c r="A313" s="9"/>
      <c r="B313" s="15"/>
      <c r="C313" s="15"/>
      <c r="D313" s="13"/>
      <c r="E313" s="13"/>
      <c r="F313" s="13"/>
      <c r="G313" s="13"/>
      <c r="H313" s="13"/>
      <c r="I313" s="14"/>
      <c r="J313" s="14"/>
      <c r="K313" s="14"/>
      <c r="L313" s="9"/>
      <c r="M313" s="9"/>
      <c r="N313" s="9"/>
      <c r="O313" s="9"/>
      <c r="P313" s="9"/>
      <c r="Q313" s="9"/>
      <c r="R313" s="9"/>
      <c r="S313" s="9"/>
      <c r="T313" s="9"/>
      <c r="U313" s="9"/>
      <c r="V313" s="9"/>
      <c r="W313" s="9"/>
      <c r="X313" s="9"/>
      <c r="Y313" s="9"/>
      <c r="Z313" s="9"/>
      <c r="AA313" s="9"/>
      <c r="AB313" s="9"/>
      <c r="AC313" s="9"/>
    </row>
    <row r="314" spans="1:29" x14ac:dyDescent="0.3">
      <c r="A314" s="9"/>
      <c r="B314" s="15"/>
      <c r="C314" s="15"/>
      <c r="D314" s="13"/>
      <c r="E314" s="13"/>
      <c r="F314" s="13"/>
      <c r="G314" s="13"/>
      <c r="H314" s="13"/>
      <c r="I314" s="14"/>
      <c r="J314" s="14"/>
      <c r="K314" s="14"/>
      <c r="L314" s="9"/>
      <c r="M314" s="9"/>
      <c r="N314" s="9"/>
      <c r="O314" s="9"/>
      <c r="P314" s="9"/>
      <c r="Q314" s="9"/>
      <c r="R314" s="9"/>
      <c r="S314" s="9"/>
      <c r="T314" s="9"/>
      <c r="U314" s="9"/>
      <c r="V314" s="9"/>
      <c r="W314" s="9"/>
      <c r="X314" s="9"/>
      <c r="Y314" s="9"/>
      <c r="Z314" s="9"/>
      <c r="AA314" s="9"/>
      <c r="AB314" s="9"/>
      <c r="AC314" s="9"/>
    </row>
    <row r="315" spans="1:29" x14ac:dyDescent="0.3">
      <c r="A315" s="9"/>
      <c r="B315" s="15"/>
      <c r="C315" s="15"/>
      <c r="D315" s="13"/>
      <c r="E315" s="13"/>
      <c r="F315" s="13"/>
      <c r="G315" s="13"/>
      <c r="H315" s="13"/>
      <c r="I315" s="14"/>
      <c r="J315" s="14"/>
      <c r="K315" s="14"/>
      <c r="L315" s="9"/>
      <c r="M315" s="9"/>
      <c r="N315" s="9"/>
      <c r="O315" s="9"/>
      <c r="P315" s="9"/>
      <c r="Q315" s="9"/>
      <c r="R315" s="9"/>
      <c r="S315" s="9"/>
      <c r="T315" s="9"/>
      <c r="U315" s="9"/>
      <c r="V315" s="9"/>
      <c r="W315" s="9"/>
      <c r="X315" s="9"/>
      <c r="Y315" s="9"/>
      <c r="Z315" s="9"/>
      <c r="AA315" s="9"/>
      <c r="AB315" s="9"/>
      <c r="AC315" s="9"/>
    </row>
    <row r="316" spans="1:29" x14ac:dyDescent="0.3">
      <c r="A316" s="9"/>
      <c r="B316" s="15"/>
      <c r="C316" s="15"/>
      <c r="D316" s="13"/>
      <c r="E316" s="13"/>
      <c r="F316" s="13"/>
      <c r="G316" s="13"/>
      <c r="H316" s="13"/>
      <c r="I316" s="14"/>
      <c r="J316" s="14"/>
      <c r="K316" s="14"/>
      <c r="L316" s="9"/>
      <c r="M316" s="9"/>
      <c r="N316" s="9"/>
      <c r="O316" s="9"/>
      <c r="P316" s="9"/>
      <c r="Q316" s="9"/>
      <c r="R316" s="9"/>
      <c r="S316" s="9"/>
      <c r="T316" s="9"/>
      <c r="U316" s="9"/>
      <c r="V316" s="9"/>
      <c r="W316" s="9"/>
      <c r="X316" s="9"/>
      <c r="Y316" s="9"/>
      <c r="Z316" s="9"/>
      <c r="AA316" s="9"/>
      <c r="AB316" s="9"/>
      <c r="AC316" s="9"/>
    </row>
    <row r="317" spans="1:29" x14ac:dyDescent="0.3">
      <c r="A317" s="9"/>
      <c r="B317" s="15"/>
      <c r="C317" s="15"/>
      <c r="D317" s="13"/>
      <c r="E317" s="13"/>
      <c r="F317" s="13"/>
      <c r="G317" s="13"/>
      <c r="H317" s="13"/>
      <c r="I317" s="14"/>
      <c r="J317" s="14"/>
      <c r="K317" s="14"/>
      <c r="L317" s="9"/>
      <c r="M317" s="9"/>
      <c r="N317" s="9"/>
      <c r="O317" s="9"/>
      <c r="P317" s="9"/>
      <c r="Q317" s="9"/>
      <c r="R317" s="9"/>
      <c r="S317" s="9"/>
      <c r="T317" s="9"/>
      <c r="U317" s="9"/>
      <c r="V317" s="9"/>
      <c r="W317" s="9"/>
      <c r="X317" s="9"/>
      <c r="Y317" s="9"/>
      <c r="Z317" s="9"/>
      <c r="AA317" s="9"/>
      <c r="AB317" s="9"/>
      <c r="AC317" s="9"/>
    </row>
    <row r="318" spans="1:29" x14ac:dyDescent="0.3">
      <c r="A318" s="9"/>
      <c r="B318" s="15"/>
      <c r="C318" s="15"/>
      <c r="D318" s="13"/>
      <c r="E318" s="13"/>
      <c r="F318" s="13"/>
      <c r="G318" s="13"/>
      <c r="H318" s="13"/>
      <c r="I318" s="14"/>
      <c r="J318" s="14"/>
      <c r="K318" s="14"/>
      <c r="L318" s="9"/>
      <c r="M318" s="9"/>
      <c r="N318" s="9"/>
      <c r="O318" s="9"/>
      <c r="P318" s="9"/>
      <c r="Q318" s="9"/>
      <c r="R318" s="9"/>
      <c r="S318" s="9"/>
      <c r="T318" s="9"/>
      <c r="U318" s="9"/>
      <c r="V318" s="9"/>
      <c r="W318" s="9"/>
      <c r="X318" s="9"/>
      <c r="Y318" s="9"/>
      <c r="Z318" s="9"/>
      <c r="AA318" s="9"/>
      <c r="AB318" s="9"/>
      <c r="AC318" s="9"/>
    </row>
    <row r="319" spans="1:29" x14ac:dyDescent="0.3">
      <c r="A319" s="9"/>
      <c r="B319" s="15"/>
      <c r="C319" s="15"/>
      <c r="D319" s="13"/>
      <c r="E319" s="13"/>
      <c r="F319" s="13"/>
      <c r="G319" s="13"/>
      <c r="H319" s="13"/>
      <c r="I319" s="14"/>
      <c r="J319" s="14"/>
      <c r="K319" s="14"/>
      <c r="L319" s="9"/>
      <c r="M319" s="9"/>
      <c r="N319" s="9"/>
      <c r="O319" s="9"/>
      <c r="P319" s="9"/>
      <c r="Q319" s="9"/>
      <c r="R319" s="9"/>
      <c r="S319" s="9"/>
      <c r="T319" s="9"/>
      <c r="U319" s="9"/>
      <c r="V319" s="9"/>
      <c r="W319" s="9"/>
      <c r="X319" s="9"/>
      <c r="Y319" s="9"/>
      <c r="Z319" s="9"/>
      <c r="AA319" s="9"/>
      <c r="AB319" s="9"/>
      <c r="AC319" s="9"/>
    </row>
    <row r="320" spans="1:29" x14ac:dyDescent="0.3">
      <c r="A320" s="9"/>
      <c r="B320" s="15"/>
      <c r="C320" s="15"/>
      <c r="D320" s="13"/>
      <c r="E320" s="13"/>
      <c r="F320" s="13"/>
      <c r="G320" s="13"/>
      <c r="H320" s="13"/>
      <c r="I320" s="14"/>
      <c r="J320" s="14"/>
      <c r="K320" s="14"/>
      <c r="L320" s="9"/>
      <c r="M320" s="9"/>
      <c r="N320" s="9"/>
      <c r="O320" s="9"/>
      <c r="P320" s="9"/>
      <c r="Q320" s="9"/>
      <c r="R320" s="9"/>
      <c r="S320" s="9"/>
      <c r="T320" s="9"/>
      <c r="U320" s="9"/>
      <c r="V320" s="9"/>
      <c r="W320" s="9"/>
      <c r="X320" s="9"/>
      <c r="Y320" s="9"/>
      <c r="Z320" s="9"/>
      <c r="AA320" s="9"/>
      <c r="AB320" s="9"/>
      <c r="AC320" s="9"/>
    </row>
    <row r="321" spans="1:29" x14ac:dyDescent="0.3">
      <c r="A321" s="9"/>
      <c r="B321" s="15"/>
      <c r="C321" s="15"/>
      <c r="D321" s="13"/>
      <c r="E321" s="13"/>
      <c r="F321" s="13"/>
      <c r="G321" s="13"/>
      <c r="H321" s="13"/>
      <c r="I321" s="14"/>
      <c r="J321" s="14"/>
      <c r="K321" s="14"/>
      <c r="L321" s="9"/>
      <c r="M321" s="9"/>
      <c r="N321" s="9"/>
      <c r="O321" s="9"/>
      <c r="P321" s="9"/>
      <c r="Q321" s="9"/>
      <c r="R321" s="9"/>
      <c r="S321" s="9"/>
      <c r="T321" s="9"/>
      <c r="U321" s="9"/>
      <c r="V321" s="9"/>
      <c r="W321" s="9"/>
      <c r="X321" s="9"/>
      <c r="Y321" s="9"/>
      <c r="Z321" s="9"/>
      <c r="AA321" s="9"/>
      <c r="AB321" s="9"/>
      <c r="AC321" s="9"/>
    </row>
    <row r="322" spans="1:29" x14ac:dyDescent="0.3">
      <c r="A322" s="9"/>
      <c r="B322" s="15"/>
      <c r="C322" s="15"/>
      <c r="D322" s="13"/>
      <c r="E322" s="13"/>
      <c r="F322" s="13"/>
      <c r="G322" s="13"/>
      <c r="H322" s="13"/>
      <c r="I322" s="14"/>
      <c r="J322" s="14"/>
      <c r="K322" s="14"/>
      <c r="L322" s="9"/>
      <c r="M322" s="9"/>
      <c r="N322" s="9"/>
      <c r="O322" s="9"/>
      <c r="P322" s="9"/>
      <c r="Q322" s="9"/>
      <c r="R322" s="9"/>
      <c r="S322" s="9"/>
      <c r="T322" s="9"/>
      <c r="U322" s="9"/>
      <c r="V322" s="9"/>
      <c r="W322" s="9"/>
      <c r="X322" s="9"/>
      <c r="Y322" s="9"/>
      <c r="Z322" s="9"/>
      <c r="AA322" s="9"/>
      <c r="AB322" s="9"/>
      <c r="AC322" s="9"/>
    </row>
    <row r="323" spans="1:29" x14ac:dyDescent="0.3">
      <c r="A323" s="9"/>
      <c r="B323" s="15"/>
      <c r="C323" s="15"/>
      <c r="D323" s="13"/>
      <c r="E323" s="13"/>
      <c r="F323" s="13"/>
      <c r="G323" s="13"/>
      <c r="H323" s="13"/>
      <c r="I323" s="14"/>
      <c r="J323" s="14"/>
      <c r="K323" s="14"/>
      <c r="L323" s="9"/>
      <c r="M323" s="9"/>
      <c r="N323" s="9"/>
      <c r="O323" s="9"/>
      <c r="P323" s="9"/>
      <c r="Q323" s="9"/>
      <c r="R323" s="9"/>
      <c r="S323" s="9"/>
      <c r="T323" s="9"/>
      <c r="U323" s="9"/>
      <c r="V323" s="9"/>
      <c r="W323" s="9"/>
      <c r="X323" s="9"/>
      <c r="Y323" s="9"/>
      <c r="Z323" s="9"/>
      <c r="AA323" s="9"/>
      <c r="AB323" s="9"/>
      <c r="AC323" s="9"/>
    </row>
    <row r="324" spans="1:29" x14ac:dyDescent="0.3">
      <c r="A324" s="9"/>
      <c r="B324" s="15"/>
      <c r="C324" s="15"/>
      <c r="D324" s="13"/>
      <c r="E324" s="13"/>
      <c r="F324" s="13"/>
      <c r="G324" s="13"/>
      <c r="H324" s="13"/>
      <c r="I324" s="14"/>
      <c r="J324" s="14"/>
      <c r="K324" s="14"/>
      <c r="L324" s="9"/>
      <c r="M324" s="9"/>
      <c r="N324" s="9"/>
      <c r="O324" s="9"/>
      <c r="P324" s="9"/>
      <c r="Q324" s="9"/>
      <c r="R324" s="9"/>
      <c r="S324" s="9"/>
      <c r="T324" s="9"/>
      <c r="U324" s="9"/>
      <c r="V324" s="9"/>
      <c r="W324" s="9"/>
      <c r="X324" s="9"/>
      <c r="Y324" s="9"/>
      <c r="Z324" s="9"/>
      <c r="AA324" s="9"/>
      <c r="AB324" s="9"/>
      <c r="AC324" s="9"/>
    </row>
    <row r="325" spans="1:29" x14ac:dyDescent="0.3">
      <c r="A325" s="9"/>
      <c r="B325" s="15"/>
      <c r="C325" s="15"/>
      <c r="D325" s="13"/>
      <c r="E325" s="13"/>
      <c r="F325" s="13"/>
      <c r="G325" s="13"/>
      <c r="H325" s="13"/>
      <c r="I325" s="14"/>
      <c r="J325" s="14"/>
      <c r="K325" s="14"/>
      <c r="L325" s="9"/>
      <c r="M325" s="9"/>
      <c r="N325" s="9"/>
      <c r="O325" s="9"/>
      <c r="P325" s="9"/>
      <c r="Q325" s="9"/>
      <c r="R325" s="9"/>
      <c r="S325" s="9"/>
      <c r="T325" s="9"/>
      <c r="U325" s="9"/>
      <c r="V325" s="9"/>
      <c r="W325" s="9"/>
      <c r="X325" s="9"/>
      <c r="Y325" s="9"/>
      <c r="Z325" s="9"/>
      <c r="AA325" s="9"/>
      <c r="AB325" s="9"/>
      <c r="AC325" s="9"/>
    </row>
    <row r="326" spans="1:29" x14ac:dyDescent="0.3">
      <c r="A326" s="9"/>
      <c r="B326" s="15"/>
      <c r="C326" s="15"/>
      <c r="D326" s="13"/>
      <c r="E326" s="13"/>
      <c r="F326" s="13"/>
      <c r="G326" s="13"/>
      <c r="H326" s="13"/>
      <c r="I326" s="14"/>
      <c r="J326" s="14"/>
      <c r="K326" s="14"/>
      <c r="L326" s="9"/>
      <c r="M326" s="9"/>
      <c r="N326" s="9"/>
      <c r="O326" s="9"/>
      <c r="P326" s="9"/>
      <c r="Q326" s="9"/>
      <c r="R326" s="9"/>
      <c r="S326" s="9"/>
      <c r="T326" s="9"/>
      <c r="U326" s="9"/>
      <c r="V326" s="9"/>
      <c r="W326" s="9"/>
      <c r="X326" s="9"/>
      <c r="Y326" s="9"/>
      <c r="Z326" s="9"/>
      <c r="AA326" s="9"/>
      <c r="AB326" s="9"/>
      <c r="AC326" s="9"/>
    </row>
    <row r="327" spans="1:29" x14ac:dyDescent="0.3">
      <c r="A327" s="9"/>
      <c r="B327" s="15"/>
      <c r="C327" s="15"/>
      <c r="D327" s="13"/>
      <c r="E327" s="13"/>
      <c r="F327" s="13"/>
      <c r="G327" s="13"/>
      <c r="H327" s="13"/>
      <c r="I327" s="14"/>
      <c r="J327" s="14"/>
      <c r="K327" s="14"/>
      <c r="L327" s="9"/>
      <c r="M327" s="9"/>
      <c r="N327" s="9"/>
      <c r="O327" s="9"/>
      <c r="P327" s="9"/>
      <c r="Q327" s="9"/>
      <c r="R327" s="9"/>
      <c r="S327" s="9"/>
      <c r="T327" s="9"/>
      <c r="U327" s="9"/>
      <c r="V327" s="9"/>
      <c r="W327" s="9"/>
      <c r="X327" s="9"/>
      <c r="Y327" s="9"/>
      <c r="Z327" s="9"/>
      <c r="AA327" s="9"/>
      <c r="AB327" s="9"/>
      <c r="AC327" s="9"/>
    </row>
    <row r="328" spans="1:29" x14ac:dyDescent="0.3">
      <c r="A328" s="9"/>
      <c r="B328" s="15"/>
      <c r="C328" s="15"/>
      <c r="D328" s="13"/>
      <c r="E328" s="13"/>
      <c r="F328" s="13"/>
      <c r="G328" s="13"/>
      <c r="H328" s="13"/>
      <c r="I328" s="14"/>
      <c r="J328" s="14"/>
      <c r="K328" s="14"/>
      <c r="L328" s="9"/>
      <c r="M328" s="9"/>
      <c r="N328" s="9"/>
      <c r="O328" s="9"/>
      <c r="P328" s="9"/>
      <c r="Q328" s="9"/>
      <c r="R328" s="9"/>
      <c r="S328" s="9"/>
      <c r="T328" s="9"/>
      <c r="U328" s="9"/>
      <c r="V328" s="9"/>
      <c r="W328" s="9"/>
      <c r="X328" s="9"/>
      <c r="Y328" s="9"/>
      <c r="Z328" s="9"/>
      <c r="AA328" s="9"/>
      <c r="AB328" s="9"/>
      <c r="AC328" s="9"/>
    </row>
    <row r="329" spans="1:29" x14ac:dyDescent="0.3">
      <c r="A329" s="9"/>
      <c r="B329" s="15"/>
      <c r="C329" s="15"/>
      <c r="D329" s="13"/>
      <c r="E329" s="13"/>
      <c r="F329" s="13"/>
      <c r="G329" s="13"/>
      <c r="H329" s="13"/>
      <c r="I329" s="14"/>
      <c r="J329" s="14"/>
      <c r="K329" s="14"/>
      <c r="L329" s="9"/>
      <c r="M329" s="9"/>
      <c r="N329" s="9"/>
      <c r="O329" s="9"/>
      <c r="P329" s="9"/>
      <c r="Q329" s="9"/>
      <c r="R329" s="9"/>
      <c r="S329" s="9"/>
      <c r="T329" s="9"/>
      <c r="U329" s="9"/>
      <c r="V329" s="9"/>
      <c r="W329" s="9"/>
      <c r="X329" s="9"/>
      <c r="Y329" s="9"/>
      <c r="Z329" s="9"/>
      <c r="AA329" s="9"/>
      <c r="AB329" s="9"/>
      <c r="AC329" s="9"/>
    </row>
    <row r="330" spans="1:29" x14ac:dyDescent="0.3">
      <c r="A330" s="9"/>
      <c r="B330" s="15"/>
      <c r="C330" s="15"/>
      <c r="D330" s="13"/>
      <c r="E330" s="13"/>
      <c r="F330" s="13"/>
      <c r="G330" s="13"/>
      <c r="H330" s="13"/>
      <c r="I330" s="14"/>
      <c r="J330" s="14"/>
      <c r="K330" s="14"/>
      <c r="L330" s="9"/>
      <c r="M330" s="9"/>
      <c r="N330" s="9"/>
      <c r="O330" s="9"/>
      <c r="P330" s="9"/>
      <c r="Q330" s="9"/>
      <c r="R330" s="9"/>
      <c r="S330" s="9"/>
      <c r="T330" s="9"/>
      <c r="U330" s="9"/>
      <c r="V330" s="9"/>
      <c r="W330" s="9"/>
      <c r="X330" s="9"/>
      <c r="Y330" s="9"/>
      <c r="Z330" s="9"/>
      <c r="AA330" s="9"/>
      <c r="AB330" s="9"/>
      <c r="AC330" s="9"/>
    </row>
    <row r="331" spans="1:29" x14ac:dyDescent="0.3">
      <c r="A331" s="9"/>
      <c r="B331" s="15"/>
      <c r="C331" s="15"/>
      <c r="D331" s="13"/>
      <c r="E331" s="13"/>
      <c r="F331" s="13"/>
      <c r="G331" s="13"/>
      <c r="H331" s="13"/>
      <c r="I331" s="14"/>
      <c r="J331" s="14"/>
      <c r="K331" s="14"/>
      <c r="L331" s="9"/>
      <c r="M331" s="9"/>
      <c r="N331" s="9"/>
      <c r="O331" s="9"/>
      <c r="P331" s="9"/>
      <c r="Q331" s="9"/>
      <c r="R331" s="9"/>
      <c r="S331" s="9"/>
      <c r="T331" s="9"/>
      <c r="U331" s="9"/>
      <c r="V331" s="9"/>
      <c r="W331" s="9"/>
      <c r="X331" s="9"/>
      <c r="Y331" s="9"/>
      <c r="Z331" s="9"/>
      <c r="AA331" s="9"/>
      <c r="AB331" s="9"/>
      <c r="AC331" s="9"/>
    </row>
    <row r="332" spans="1:29" x14ac:dyDescent="0.3">
      <c r="A332" s="9"/>
      <c r="B332" s="15"/>
      <c r="C332" s="15"/>
      <c r="D332" s="13"/>
      <c r="E332" s="13"/>
      <c r="F332" s="13"/>
      <c r="G332" s="13"/>
      <c r="H332" s="13"/>
      <c r="I332" s="14"/>
      <c r="J332" s="14"/>
      <c r="K332" s="14"/>
      <c r="L332" s="9"/>
      <c r="M332" s="9"/>
      <c r="N332" s="9"/>
      <c r="O332" s="9"/>
      <c r="P332" s="9"/>
      <c r="Q332" s="9"/>
      <c r="R332" s="9"/>
      <c r="S332" s="9"/>
      <c r="T332" s="9"/>
      <c r="U332" s="9"/>
      <c r="V332" s="9"/>
      <c r="W332" s="9"/>
      <c r="X332" s="9"/>
      <c r="Y332" s="9"/>
      <c r="Z332" s="9"/>
      <c r="AA332" s="9"/>
      <c r="AB332" s="9"/>
      <c r="AC332" s="9"/>
    </row>
    <row r="333" spans="1:29" x14ac:dyDescent="0.3">
      <c r="A333" s="9"/>
      <c r="B333" s="15"/>
      <c r="C333" s="15"/>
      <c r="D333" s="13"/>
      <c r="E333" s="13"/>
      <c r="F333" s="13"/>
      <c r="G333" s="13"/>
      <c r="H333" s="13"/>
      <c r="I333" s="14"/>
      <c r="J333" s="14"/>
      <c r="K333" s="14"/>
      <c r="L333" s="9"/>
      <c r="M333" s="9"/>
      <c r="N333" s="9"/>
      <c r="O333" s="9"/>
      <c r="P333" s="9"/>
      <c r="Q333" s="9"/>
      <c r="R333" s="9"/>
      <c r="S333" s="9"/>
      <c r="T333" s="9"/>
      <c r="U333" s="9"/>
      <c r="V333" s="9"/>
      <c r="W333" s="9"/>
      <c r="X333" s="9"/>
      <c r="Y333" s="9"/>
      <c r="Z333" s="9"/>
      <c r="AA333" s="9"/>
      <c r="AB333" s="9"/>
      <c r="AC333" s="9"/>
    </row>
    <row r="334" spans="1:29" x14ac:dyDescent="0.3">
      <c r="A334" s="9"/>
      <c r="B334" s="15"/>
      <c r="C334" s="15"/>
      <c r="D334" s="13"/>
      <c r="E334" s="13"/>
      <c r="F334" s="13"/>
      <c r="G334" s="13"/>
      <c r="H334" s="13"/>
      <c r="I334" s="14"/>
      <c r="J334" s="14"/>
      <c r="K334" s="14"/>
      <c r="L334" s="9"/>
      <c r="M334" s="9"/>
      <c r="N334" s="9"/>
      <c r="O334" s="9"/>
      <c r="P334" s="9"/>
      <c r="Q334" s="9"/>
      <c r="R334" s="9"/>
      <c r="S334" s="9"/>
      <c r="T334" s="9"/>
      <c r="U334" s="9"/>
      <c r="V334" s="9"/>
      <c r="W334" s="9"/>
      <c r="X334" s="9"/>
      <c r="Y334" s="9"/>
      <c r="Z334" s="9"/>
      <c r="AA334" s="9"/>
      <c r="AB334" s="9"/>
      <c r="AC334" s="9"/>
    </row>
    <row r="335" spans="1:29" x14ac:dyDescent="0.3">
      <c r="A335" s="9"/>
      <c r="B335" s="15"/>
      <c r="C335" s="15"/>
      <c r="D335" s="13"/>
      <c r="E335" s="13"/>
      <c r="F335" s="13"/>
      <c r="G335" s="13"/>
      <c r="H335" s="13"/>
      <c r="I335" s="14"/>
      <c r="J335" s="14"/>
      <c r="K335" s="14"/>
      <c r="L335" s="9"/>
      <c r="M335" s="9"/>
      <c r="N335" s="9"/>
      <c r="O335" s="9"/>
      <c r="P335" s="9"/>
      <c r="Q335" s="9"/>
      <c r="R335" s="9"/>
      <c r="S335" s="9"/>
      <c r="T335" s="9"/>
      <c r="U335" s="9"/>
      <c r="V335" s="9"/>
      <c r="W335" s="9"/>
      <c r="X335" s="9"/>
      <c r="Y335" s="9"/>
      <c r="Z335" s="9"/>
      <c r="AA335" s="9"/>
      <c r="AB335" s="9"/>
      <c r="AC335" s="9"/>
    </row>
    <row r="336" spans="1:29" x14ac:dyDescent="0.3">
      <c r="A336" s="9"/>
      <c r="B336" s="15"/>
      <c r="C336" s="15"/>
      <c r="D336" s="13"/>
      <c r="E336" s="13"/>
      <c r="F336" s="13"/>
      <c r="G336" s="13"/>
      <c r="H336" s="13"/>
      <c r="I336" s="14"/>
      <c r="J336" s="14"/>
      <c r="K336" s="14"/>
      <c r="L336" s="9"/>
      <c r="M336" s="9"/>
      <c r="N336" s="9"/>
      <c r="O336" s="9"/>
      <c r="P336" s="9"/>
      <c r="Q336" s="9"/>
      <c r="R336" s="9"/>
      <c r="S336" s="9"/>
      <c r="T336" s="9"/>
      <c r="U336" s="9"/>
      <c r="V336" s="9"/>
      <c r="W336" s="9"/>
      <c r="X336" s="9"/>
      <c r="Y336" s="9"/>
      <c r="Z336" s="9"/>
      <c r="AA336" s="9"/>
      <c r="AB336" s="9"/>
      <c r="AC336" s="9"/>
    </row>
    <row r="337" spans="1:29" x14ac:dyDescent="0.3">
      <c r="A337" s="9"/>
      <c r="B337" s="15"/>
      <c r="C337" s="15"/>
      <c r="D337" s="13"/>
      <c r="E337" s="13"/>
      <c r="F337" s="13"/>
      <c r="G337" s="13"/>
      <c r="H337" s="13"/>
      <c r="I337" s="14"/>
      <c r="J337" s="14"/>
      <c r="K337" s="14"/>
      <c r="L337" s="9"/>
      <c r="M337" s="9"/>
      <c r="N337" s="9"/>
      <c r="O337" s="9"/>
      <c r="P337" s="9"/>
      <c r="Q337" s="9"/>
      <c r="R337" s="9"/>
      <c r="S337" s="9"/>
      <c r="T337" s="9"/>
      <c r="U337" s="9"/>
      <c r="V337" s="9"/>
      <c r="W337" s="9"/>
      <c r="X337" s="9"/>
      <c r="Y337" s="9"/>
      <c r="Z337" s="9"/>
      <c r="AA337" s="9"/>
      <c r="AB337" s="9"/>
      <c r="AC337" s="9"/>
    </row>
    <row r="338" spans="1:29" x14ac:dyDescent="0.3">
      <c r="A338" s="9"/>
      <c r="B338" s="15"/>
      <c r="C338" s="15"/>
      <c r="D338" s="13"/>
      <c r="E338" s="13"/>
      <c r="F338" s="13"/>
      <c r="G338" s="13"/>
      <c r="H338" s="13"/>
      <c r="I338" s="14"/>
      <c r="J338" s="14"/>
      <c r="K338" s="14"/>
      <c r="L338" s="9"/>
      <c r="M338" s="9"/>
      <c r="N338" s="9"/>
      <c r="O338" s="9"/>
      <c r="P338" s="9"/>
      <c r="Q338" s="9"/>
      <c r="R338" s="9"/>
      <c r="S338" s="9"/>
      <c r="T338" s="9"/>
      <c r="U338" s="9"/>
      <c r="V338" s="9"/>
      <c r="W338" s="9"/>
      <c r="X338" s="9"/>
      <c r="Y338" s="9"/>
      <c r="Z338" s="9"/>
      <c r="AA338" s="9"/>
      <c r="AB338" s="9"/>
      <c r="AC338" s="9"/>
    </row>
    <row r="339" spans="1:29" x14ac:dyDescent="0.3">
      <c r="A339" s="9"/>
      <c r="B339" s="15"/>
      <c r="C339" s="15"/>
      <c r="D339" s="13"/>
      <c r="E339" s="13"/>
      <c r="F339" s="13"/>
      <c r="G339" s="13"/>
      <c r="H339" s="13"/>
      <c r="I339" s="14"/>
      <c r="J339" s="14"/>
      <c r="K339" s="14"/>
      <c r="L339" s="9"/>
      <c r="M339" s="9"/>
      <c r="N339" s="9"/>
      <c r="O339" s="9"/>
      <c r="P339" s="9"/>
      <c r="Q339" s="9"/>
      <c r="R339" s="9"/>
      <c r="S339" s="9"/>
      <c r="T339" s="9"/>
      <c r="U339" s="9"/>
      <c r="V339" s="9"/>
      <c r="W339" s="9"/>
      <c r="X339" s="9"/>
      <c r="Y339" s="9"/>
      <c r="Z339" s="9"/>
      <c r="AA339" s="9"/>
      <c r="AB339" s="9"/>
      <c r="AC339" s="9"/>
    </row>
    <row r="340" spans="1:29" x14ac:dyDescent="0.3">
      <c r="A340" s="9"/>
      <c r="B340" s="15"/>
      <c r="C340" s="15"/>
      <c r="D340" s="13"/>
      <c r="E340" s="13"/>
      <c r="F340" s="13"/>
      <c r="G340" s="13"/>
      <c r="H340" s="13"/>
      <c r="I340" s="14"/>
      <c r="J340" s="14"/>
      <c r="K340" s="14"/>
      <c r="L340" s="9"/>
      <c r="M340" s="9"/>
      <c r="N340" s="9"/>
      <c r="O340" s="9"/>
      <c r="P340" s="9"/>
      <c r="Q340" s="9"/>
      <c r="R340" s="9"/>
      <c r="S340" s="9"/>
      <c r="T340" s="9"/>
      <c r="U340" s="9"/>
      <c r="V340" s="9"/>
      <c r="W340" s="9"/>
      <c r="X340" s="9"/>
      <c r="Y340" s="9"/>
      <c r="Z340" s="9"/>
      <c r="AA340" s="9"/>
      <c r="AB340" s="9"/>
      <c r="AC340" s="9"/>
    </row>
    <row r="341" spans="1:29" x14ac:dyDescent="0.3">
      <c r="A341" s="9"/>
      <c r="B341" s="15"/>
      <c r="C341" s="15"/>
      <c r="D341" s="13"/>
      <c r="E341" s="13"/>
      <c r="F341" s="13"/>
      <c r="G341" s="13"/>
      <c r="H341" s="13"/>
      <c r="I341" s="14"/>
      <c r="J341" s="14"/>
      <c r="K341" s="14"/>
      <c r="L341" s="9"/>
      <c r="M341" s="9"/>
      <c r="N341" s="9"/>
      <c r="O341" s="9"/>
      <c r="P341" s="9"/>
      <c r="Q341" s="9"/>
      <c r="R341" s="9"/>
      <c r="S341" s="9"/>
      <c r="T341" s="9"/>
      <c r="U341" s="9"/>
      <c r="V341" s="9"/>
      <c r="W341" s="9"/>
      <c r="X341" s="9"/>
      <c r="Y341" s="9"/>
      <c r="Z341" s="9"/>
      <c r="AA341" s="9"/>
      <c r="AB341" s="9"/>
      <c r="AC341" s="9"/>
    </row>
    <row r="342" spans="1:29" x14ac:dyDescent="0.3">
      <c r="A342" s="9"/>
      <c r="B342" s="15"/>
      <c r="C342" s="15"/>
      <c r="D342" s="13"/>
      <c r="E342" s="13"/>
      <c r="F342" s="13"/>
      <c r="G342" s="13"/>
      <c r="H342" s="13"/>
      <c r="I342" s="14"/>
      <c r="J342" s="14"/>
      <c r="K342" s="14"/>
      <c r="L342" s="9"/>
      <c r="M342" s="9"/>
      <c r="N342" s="9"/>
      <c r="O342" s="9"/>
      <c r="P342" s="9"/>
      <c r="Q342" s="9"/>
      <c r="R342" s="9"/>
      <c r="S342" s="9"/>
      <c r="T342" s="9"/>
      <c r="U342" s="9"/>
      <c r="V342" s="9"/>
      <c r="W342" s="9"/>
      <c r="X342" s="9"/>
      <c r="Y342" s="9"/>
      <c r="Z342" s="9"/>
      <c r="AA342" s="9"/>
      <c r="AB342" s="9"/>
      <c r="AC342" s="9"/>
    </row>
    <row r="343" spans="1:29" x14ac:dyDescent="0.3">
      <c r="A343" s="9"/>
      <c r="B343" s="15"/>
      <c r="C343" s="15"/>
      <c r="D343" s="13"/>
      <c r="E343" s="13"/>
      <c r="F343" s="13"/>
      <c r="G343" s="13"/>
      <c r="H343" s="13"/>
      <c r="I343" s="14"/>
      <c r="J343" s="14"/>
      <c r="K343" s="14"/>
      <c r="L343" s="9"/>
      <c r="M343" s="9"/>
      <c r="N343" s="9"/>
      <c r="O343" s="9"/>
      <c r="P343" s="9"/>
      <c r="Q343" s="9"/>
      <c r="R343" s="9"/>
      <c r="S343" s="9"/>
      <c r="T343" s="9"/>
      <c r="U343" s="9"/>
      <c r="V343" s="9"/>
      <c r="W343" s="9"/>
      <c r="X343" s="9"/>
      <c r="Y343" s="9"/>
      <c r="Z343" s="9"/>
      <c r="AA343" s="9"/>
      <c r="AB343" s="9"/>
      <c r="AC343" s="9"/>
    </row>
    <row r="344" spans="1:29" x14ac:dyDescent="0.3">
      <c r="A344" s="9"/>
      <c r="B344" s="15"/>
      <c r="C344" s="15"/>
      <c r="D344" s="13"/>
      <c r="E344" s="13"/>
      <c r="F344" s="13"/>
      <c r="G344" s="13"/>
      <c r="H344" s="13"/>
      <c r="I344" s="14"/>
      <c r="J344" s="14"/>
      <c r="K344" s="14"/>
      <c r="L344" s="9"/>
      <c r="M344" s="9"/>
      <c r="N344" s="9"/>
      <c r="O344" s="9"/>
      <c r="P344" s="9"/>
      <c r="Q344" s="9"/>
      <c r="R344" s="9"/>
      <c r="S344" s="9"/>
      <c r="T344" s="9"/>
      <c r="U344" s="9"/>
      <c r="V344" s="9"/>
      <c r="W344" s="9"/>
      <c r="X344" s="9"/>
      <c r="Y344" s="9"/>
      <c r="Z344" s="9"/>
      <c r="AA344" s="9"/>
      <c r="AB344" s="9"/>
      <c r="AC344" s="9"/>
    </row>
    <row r="345" spans="1:29" x14ac:dyDescent="0.3">
      <c r="A345" s="9"/>
      <c r="B345" s="15"/>
      <c r="C345" s="15"/>
      <c r="D345" s="13"/>
      <c r="E345" s="13"/>
      <c r="F345" s="13"/>
      <c r="G345" s="13"/>
      <c r="H345" s="13"/>
      <c r="I345" s="14"/>
      <c r="J345" s="14"/>
      <c r="K345" s="14"/>
      <c r="L345" s="9"/>
      <c r="M345" s="9"/>
      <c r="N345" s="9"/>
      <c r="O345" s="9"/>
      <c r="P345" s="9"/>
      <c r="Q345" s="9"/>
      <c r="R345" s="9"/>
      <c r="S345" s="9"/>
      <c r="T345" s="9"/>
      <c r="U345" s="9"/>
      <c r="V345" s="9"/>
      <c r="W345" s="9"/>
      <c r="X345" s="9"/>
      <c r="Y345" s="9"/>
      <c r="Z345" s="9"/>
      <c r="AA345" s="9"/>
      <c r="AB345" s="9"/>
      <c r="AC345" s="9"/>
    </row>
    <row r="346" spans="1:29" x14ac:dyDescent="0.3">
      <c r="A346" s="9"/>
      <c r="B346" s="15"/>
      <c r="C346" s="15"/>
      <c r="D346" s="13"/>
      <c r="E346" s="13"/>
      <c r="F346" s="13"/>
      <c r="G346" s="13"/>
      <c r="H346" s="13"/>
      <c r="I346" s="14"/>
      <c r="J346" s="14"/>
      <c r="K346" s="14"/>
      <c r="L346" s="9"/>
      <c r="M346" s="9"/>
      <c r="N346" s="9"/>
      <c r="O346" s="9"/>
      <c r="P346" s="9"/>
      <c r="Q346" s="9"/>
      <c r="R346" s="9"/>
      <c r="S346" s="9"/>
      <c r="T346" s="9"/>
      <c r="U346" s="9"/>
      <c r="V346" s="9"/>
      <c r="W346" s="9"/>
      <c r="X346" s="9"/>
      <c r="Y346" s="9"/>
      <c r="Z346" s="9"/>
      <c r="AA346" s="9"/>
      <c r="AB346" s="9"/>
      <c r="AC346" s="9"/>
    </row>
    <row r="347" spans="1:29" x14ac:dyDescent="0.3">
      <c r="A347" s="9"/>
      <c r="B347" s="15"/>
      <c r="C347" s="15"/>
      <c r="D347" s="13"/>
      <c r="E347" s="13"/>
      <c r="F347" s="13"/>
      <c r="G347" s="13"/>
      <c r="H347" s="13"/>
      <c r="I347" s="14"/>
      <c r="J347" s="14"/>
      <c r="K347" s="14"/>
      <c r="L347" s="9"/>
      <c r="M347" s="9"/>
      <c r="N347" s="9"/>
      <c r="O347" s="9"/>
      <c r="P347" s="9"/>
      <c r="Q347" s="9"/>
      <c r="R347" s="9"/>
      <c r="S347" s="9"/>
      <c r="T347" s="9"/>
      <c r="U347" s="9"/>
      <c r="V347" s="9"/>
      <c r="W347" s="9"/>
      <c r="X347" s="9"/>
      <c r="Y347" s="9"/>
      <c r="Z347" s="9"/>
      <c r="AA347" s="9"/>
      <c r="AB347" s="9"/>
      <c r="AC347" s="9"/>
    </row>
    <row r="348" spans="1:29" x14ac:dyDescent="0.3">
      <c r="A348" s="9"/>
      <c r="B348" s="15"/>
      <c r="C348" s="15"/>
      <c r="D348" s="13"/>
      <c r="E348" s="13"/>
      <c r="F348" s="13"/>
      <c r="G348" s="13"/>
      <c r="H348" s="13"/>
      <c r="I348" s="14"/>
      <c r="J348" s="14"/>
      <c r="K348" s="14"/>
      <c r="L348" s="9"/>
      <c r="M348" s="9"/>
      <c r="N348" s="9"/>
      <c r="O348" s="9"/>
      <c r="P348" s="9"/>
      <c r="Q348" s="9"/>
      <c r="R348" s="9"/>
      <c r="S348" s="9"/>
      <c r="T348" s="9"/>
      <c r="U348" s="9"/>
      <c r="V348" s="9"/>
      <c r="W348" s="9"/>
      <c r="X348" s="9"/>
      <c r="Y348" s="9"/>
      <c r="Z348" s="9"/>
      <c r="AA348" s="9"/>
      <c r="AB348" s="9"/>
      <c r="AC348" s="9"/>
    </row>
    <row r="349" spans="1:29" x14ac:dyDescent="0.3">
      <c r="A349" s="9"/>
      <c r="B349" s="15"/>
      <c r="C349" s="15"/>
      <c r="D349" s="13"/>
      <c r="E349" s="13"/>
      <c r="F349" s="13"/>
      <c r="G349" s="13"/>
      <c r="H349" s="13"/>
      <c r="I349" s="14"/>
      <c r="J349" s="14"/>
      <c r="K349" s="14"/>
      <c r="L349" s="9"/>
      <c r="M349" s="9"/>
      <c r="N349" s="9"/>
      <c r="O349" s="9"/>
      <c r="P349" s="9"/>
      <c r="Q349" s="9"/>
      <c r="R349" s="9"/>
      <c r="S349" s="9"/>
      <c r="T349" s="9"/>
      <c r="U349" s="9"/>
      <c r="V349" s="9"/>
      <c r="W349" s="9"/>
      <c r="X349" s="9"/>
      <c r="Y349" s="9"/>
      <c r="Z349" s="9"/>
      <c r="AA349" s="9"/>
      <c r="AB349" s="9"/>
      <c r="AC349" s="9"/>
    </row>
    <row r="350" spans="1:29" x14ac:dyDescent="0.3">
      <c r="A350" s="9"/>
      <c r="B350" s="15"/>
      <c r="C350" s="15"/>
      <c r="D350" s="13"/>
      <c r="E350" s="13"/>
      <c r="F350" s="13"/>
      <c r="G350" s="13"/>
      <c r="H350" s="13"/>
      <c r="I350" s="14"/>
      <c r="J350" s="14"/>
      <c r="K350" s="14"/>
      <c r="L350" s="9"/>
      <c r="M350" s="9"/>
      <c r="N350" s="9"/>
      <c r="O350" s="9"/>
      <c r="P350" s="9"/>
      <c r="Q350" s="9"/>
      <c r="R350" s="9"/>
      <c r="S350" s="9"/>
      <c r="T350" s="9"/>
      <c r="U350" s="9"/>
      <c r="V350" s="9"/>
      <c r="W350" s="9"/>
      <c r="X350" s="9"/>
      <c r="Y350" s="9"/>
      <c r="Z350" s="9"/>
      <c r="AA350" s="9"/>
      <c r="AB350" s="9"/>
      <c r="AC350" s="9"/>
    </row>
    <row r="351" spans="1:29" x14ac:dyDescent="0.3">
      <c r="A351" s="9"/>
      <c r="B351" s="15"/>
      <c r="C351" s="15"/>
      <c r="D351" s="13"/>
      <c r="E351" s="13"/>
      <c r="F351" s="13"/>
      <c r="G351" s="13"/>
      <c r="H351" s="13"/>
      <c r="I351" s="14"/>
      <c r="J351" s="14"/>
      <c r="K351" s="14"/>
      <c r="L351" s="9"/>
      <c r="M351" s="9"/>
      <c r="N351" s="9"/>
      <c r="O351" s="9"/>
      <c r="P351" s="9"/>
      <c r="Q351" s="9"/>
      <c r="R351" s="9"/>
      <c r="S351" s="9"/>
      <c r="T351" s="9"/>
      <c r="U351" s="9"/>
      <c r="V351" s="9"/>
      <c r="W351" s="9"/>
      <c r="X351" s="9"/>
      <c r="Y351" s="9"/>
      <c r="Z351" s="9"/>
      <c r="AA351" s="9"/>
      <c r="AB351" s="9"/>
      <c r="AC351" s="9"/>
    </row>
    <row r="352" spans="1:29" x14ac:dyDescent="0.3">
      <c r="A352" s="9"/>
      <c r="B352" s="15"/>
      <c r="C352" s="15"/>
      <c r="D352" s="13"/>
      <c r="E352" s="13"/>
      <c r="F352" s="13"/>
      <c r="G352" s="13"/>
      <c r="H352" s="13"/>
      <c r="I352" s="14"/>
      <c r="J352" s="14"/>
      <c r="K352" s="14"/>
      <c r="L352" s="9"/>
      <c r="M352" s="9"/>
      <c r="N352" s="9"/>
      <c r="O352" s="9"/>
      <c r="P352" s="9"/>
      <c r="Q352" s="9"/>
      <c r="R352" s="9"/>
      <c r="S352" s="9"/>
      <c r="T352" s="9"/>
      <c r="U352" s="9"/>
      <c r="V352" s="9"/>
      <c r="W352" s="9"/>
      <c r="X352" s="9"/>
      <c r="Y352" s="9"/>
      <c r="Z352" s="9"/>
      <c r="AA352" s="9"/>
      <c r="AB352" s="9"/>
      <c r="AC352" s="9"/>
    </row>
    <row r="353" spans="1:29" x14ac:dyDescent="0.3">
      <c r="A353" s="9"/>
      <c r="B353" s="15"/>
      <c r="C353" s="15"/>
      <c r="D353" s="13"/>
      <c r="E353" s="13"/>
      <c r="F353" s="13"/>
      <c r="G353" s="13"/>
      <c r="H353" s="13"/>
      <c r="I353" s="14"/>
      <c r="J353" s="14"/>
      <c r="K353" s="14"/>
      <c r="L353" s="9"/>
      <c r="M353" s="9"/>
      <c r="N353" s="9"/>
      <c r="O353" s="9"/>
      <c r="P353" s="9"/>
      <c r="Q353" s="9"/>
      <c r="R353" s="9"/>
      <c r="S353" s="9"/>
      <c r="T353" s="9"/>
      <c r="U353" s="9"/>
      <c r="V353" s="9"/>
      <c r="W353" s="9"/>
      <c r="X353" s="9"/>
      <c r="Y353" s="9"/>
      <c r="Z353" s="9"/>
      <c r="AA353" s="9"/>
      <c r="AB353" s="9"/>
      <c r="AC353" s="9"/>
    </row>
    <row r="354" spans="1:29" x14ac:dyDescent="0.3">
      <c r="A354" s="9"/>
      <c r="B354" s="15"/>
      <c r="C354" s="15"/>
      <c r="D354" s="13"/>
      <c r="E354" s="13"/>
      <c r="F354" s="13"/>
      <c r="G354" s="13"/>
      <c r="H354" s="13"/>
      <c r="I354" s="14"/>
      <c r="J354" s="14"/>
      <c r="K354" s="14"/>
      <c r="L354" s="9"/>
      <c r="M354" s="9"/>
      <c r="N354" s="9"/>
      <c r="O354" s="9"/>
      <c r="P354" s="9"/>
      <c r="Q354" s="9"/>
      <c r="R354" s="9"/>
      <c r="S354" s="9"/>
      <c r="T354" s="9"/>
      <c r="U354" s="9"/>
      <c r="V354" s="9"/>
      <c r="W354" s="9"/>
      <c r="X354" s="9"/>
      <c r="Y354" s="9"/>
      <c r="Z354" s="9"/>
      <c r="AA354" s="9"/>
      <c r="AB354" s="9"/>
      <c r="AC354" s="9"/>
    </row>
    <row r="355" spans="1:29" x14ac:dyDescent="0.3">
      <c r="A355" s="9"/>
      <c r="B355" s="15"/>
      <c r="C355" s="15"/>
      <c r="D355" s="13"/>
      <c r="E355" s="13"/>
      <c r="F355" s="13"/>
      <c r="G355" s="13"/>
      <c r="H355" s="13"/>
      <c r="I355" s="14"/>
      <c r="J355" s="14"/>
      <c r="K355" s="14"/>
      <c r="L355" s="9"/>
      <c r="M355" s="9"/>
      <c r="N355" s="9"/>
      <c r="O355" s="9"/>
      <c r="P355" s="9"/>
      <c r="Q355" s="9"/>
      <c r="R355" s="9"/>
      <c r="S355" s="9"/>
      <c r="T355" s="9"/>
      <c r="U355" s="9"/>
      <c r="V355" s="9"/>
      <c r="W355" s="9"/>
      <c r="X355" s="9"/>
      <c r="Y355" s="9"/>
      <c r="Z355" s="9"/>
      <c r="AA355" s="9"/>
      <c r="AB355" s="9"/>
      <c r="AC355" s="9"/>
    </row>
    <row r="356" spans="1:29" x14ac:dyDescent="0.3">
      <c r="A356" s="9"/>
      <c r="B356" s="15"/>
      <c r="C356" s="15"/>
      <c r="D356" s="13"/>
      <c r="E356" s="13"/>
      <c r="F356" s="13"/>
      <c r="G356" s="13"/>
      <c r="H356" s="13"/>
      <c r="I356" s="14"/>
      <c r="J356" s="14"/>
      <c r="K356" s="14"/>
      <c r="L356" s="9"/>
      <c r="M356" s="9"/>
      <c r="N356" s="9"/>
      <c r="O356" s="9"/>
      <c r="P356" s="9"/>
      <c r="Q356" s="9"/>
      <c r="R356" s="9"/>
      <c r="S356" s="9"/>
      <c r="T356" s="9"/>
      <c r="U356" s="9"/>
      <c r="V356" s="9"/>
      <c r="W356" s="9"/>
      <c r="X356" s="9"/>
      <c r="Y356" s="9"/>
      <c r="Z356" s="9"/>
      <c r="AA356" s="9"/>
      <c r="AB356" s="9"/>
      <c r="AC356" s="9"/>
    </row>
    <row r="357" spans="1:29" x14ac:dyDescent="0.3">
      <c r="A357" s="9"/>
      <c r="B357" s="15"/>
      <c r="C357" s="15"/>
      <c r="D357" s="13"/>
      <c r="E357" s="13"/>
      <c r="F357" s="13"/>
      <c r="G357" s="13"/>
      <c r="H357" s="13"/>
      <c r="I357" s="14"/>
      <c r="J357" s="14"/>
      <c r="K357" s="14"/>
      <c r="L357" s="9"/>
      <c r="M357" s="9"/>
      <c r="N357" s="9"/>
      <c r="O357" s="9"/>
      <c r="P357" s="9"/>
      <c r="Q357" s="9"/>
      <c r="R357" s="9"/>
      <c r="S357" s="9"/>
      <c r="T357" s="9"/>
      <c r="U357" s="9"/>
      <c r="V357" s="9"/>
      <c r="W357" s="9"/>
      <c r="X357" s="9"/>
      <c r="Y357" s="9"/>
      <c r="Z357" s="9"/>
      <c r="AA357" s="9"/>
      <c r="AB357" s="9"/>
      <c r="AC357" s="9"/>
    </row>
    <row r="358" spans="1:29" x14ac:dyDescent="0.3">
      <c r="A358" s="9"/>
      <c r="B358" s="15"/>
      <c r="C358" s="15"/>
      <c r="D358" s="13"/>
      <c r="E358" s="13"/>
      <c r="F358" s="13"/>
      <c r="G358" s="13"/>
      <c r="H358" s="13"/>
      <c r="I358" s="14"/>
      <c r="J358" s="14"/>
      <c r="K358" s="14"/>
      <c r="L358" s="9"/>
      <c r="M358" s="9"/>
      <c r="N358" s="9"/>
      <c r="O358" s="9"/>
      <c r="P358" s="9"/>
      <c r="Q358" s="9"/>
      <c r="R358" s="9"/>
      <c r="S358" s="9"/>
      <c r="T358" s="9"/>
      <c r="U358" s="9"/>
      <c r="V358" s="9"/>
      <c r="W358" s="9"/>
      <c r="X358" s="9"/>
      <c r="Y358" s="9"/>
      <c r="Z358" s="9"/>
      <c r="AA358" s="9"/>
      <c r="AB358" s="9"/>
      <c r="AC358" s="9"/>
    </row>
    <row r="359" spans="1:29" x14ac:dyDescent="0.3">
      <c r="A359" s="9"/>
      <c r="B359" s="15"/>
      <c r="C359" s="15"/>
      <c r="D359" s="13"/>
      <c r="E359" s="13"/>
      <c r="F359" s="13"/>
      <c r="G359" s="13"/>
      <c r="H359" s="13"/>
      <c r="I359" s="14"/>
      <c r="J359" s="14"/>
      <c r="K359" s="14"/>
      <c r="L359" s="9"/>
      <c r="M359" s="9"/>
      <c r="N359" s="9"/>
      <c r="O359" s="9"/>
      <c r="P359" s="9"/>
      <c r="Q359" s="9"/>
      <c r="R359" s="9"/>
      <c r="S359" s="9"/>
      <c r="T359" s="9"/>
      <c r="U359" s="9"/>
      <c r="V359" s="9"/>
      <c r="W359" s="9"/>
      <c r="X359" s="9"/>
      <c r="Y359" s="9"/>
      <c r="Z359" s="9"/>
      <c r="AA359" s="9"/>
      <c r="AB359" s="9"/>
      <c r="AC359" s="9"/>
    </row>
    <row r="360" spans="1:29" x14ac:dyDescent="0.3">
      <c r="A360" s="9"/>
      <c r="B360" s="15"/>
      <c r="C360" s="15"/>
      <c r="D360" s="13"/>
      <c r="E360" s="13"/>
      <c r="F360" s="13"/>
      <c r="G360" s="13"/>
      <c r="H360" s="13"/>
      <c r="I360" s="14"/>
      <c r="J360" s="14"/>
      <c r="K360" s="14"/>
      <c r="L360" s="9"/>
      <c r="M360" s="9"/>
      <c r="N360" s="9"/>
      <c r="O360" s="9"/>
      <c r="P360" s="9"/>
      <c r="Q360" s="9"/>
      <c r="R360" s="9"/>
      <c r="S360" s="9"/>
      <c r="T360" s="9"/>
      <c r="U360" s="9"/>
      <c r="V360" s="9"/>
      <c r="W360" s="9"/>
      <c r="X360" s="9"/>
      <c r="Y360" s="9"/>
      <c r="Z360" s="9"/>
      <c r="AA360" s="9"/>
      <c r="AB360" s="9"/>
      <c r="AC360" s="9"/>
    </row>
    <row r="361" spans="1:29" x14ac:dyDescent="0.3">
      <c r="A361" s="9"/>
      <c r="B361" s="15"/>
      <c r="C361" s="15"/>
      <c r="D361" s="13"/>
      <c r="E361" s="13"/>
      <c r="F361" s="13"/>
      <c r="G361" s="13"/>
      <c r="H361" s="13"/>
      <c r="I361" s="14"/>
      <c r="J361" s="14"/>
      <c r="K361" s="14"/>
      <c r="L361" s="9"/>
      <c r="M361" s="9"/>
      <c r="N361" s="9"/>
      <c r="O361" s="9"/>
      <c r="P361" s="9"/>
      <c r="Q361" s="9"/>
      <c r="R361" s="9"/>
      <c r="S361" s="9"/>
      <c r="T361" s="9"/>
      <c r="U361" s="9"/>
      <c r="V361" s="9"/>
      <c r="W361" s="9"/>
      <c r="X361" s="9"/>
      <c r="Y361" s="9"/>
      <c r="Z361" s="9"/>
      <c r="AA361" s="9"/>
      <c r="AB361" s="9"/>
      <c r="AC361" s="9"/>
    </row>
    <row r="362" spans="1:29" x14ac:dyDescent="0.3">
      <c r="A362" s="9"/>
      <c r="B362" s="15"/>
      <c r="C362" s="15"/>
      <c r="D362" s="13"/>
      <c r="E362" s="13"/>
      <c r="F362" s="13"/>
      <c r="G362" s="13"/>
      <c r="H362" s="13"/>
      <c r="I362" s="14"/>
      <c r="J362" s="14"/>
      <c r="K362" s="14"/>
      <c r="L362" s="9"/>
      <c r="M362" s="9"/>
      <c r="N362" s="9"/>
      <c r="O362" s="9"/>
      <c r="P362" s="9"/>
      <c r="Q362" s="9"/>
      <c r="R362" s="9"/>
      <c r="S362" s="9"/>
      <c r="T362" s="9"/>
      <c r="U362" s="9"/>
      <c r="V362" s="9"/>
      <c r="W362" s="9"/>
      <c r="X362" s="9"/>
      <c r="Y362" s="9"/>
      <c r="Z362" s="9"/>
      <c r="AA362" s="9"/>
      <c r="AB362" s="9"/>
      <c r="AC362" s="9"/>
    </row>
    <row r="363" spans="1:29" x14ac:dyDescent="0.3">
      <c r="A363" s="9"/>
      <c r="B363" s="15"/>
      <c r="C363" s="15"/>
      <c r="D363" s="13"/>
      <c r="E363" s="13"/>
      <c r="F363" s="13"/>
      <c r="G363" s="13"/>
      <c r="H363" s="13"/>
      <c r="I363" s="14"/>
      <c r="J363" s="14"/>
      <c r="K363" s="14"/>
      <c r="L363" s="9"/>
      <c r="M363" s="9"/>
      <c r="N363" s="9"/>
      <c r="O363" s="9"/>
      <c r="P363" s="9"/>
      <c r="Q363" s="9"/>
      <c r="R363" s="9"/>
      <c r="S363" s="9"/>
      <c r="T363" s="9"/>
      <c r="U363" s="9"/>
      <c r="V363" s="9"/>
      <c r="W363" s="9"/>
      <c r="X363" s="9"/>
      <c r="Y363" s="9"/>
      <c r="Z363" s="9"/>
      <c r="AA363" s="9"/>
      <c r="AB363" s="9"/>
      <c r="AC363" s="9"/>
    </row>
    <row r="364" spans="1:29" x14ac:dyDescent="0.3">
      <c r="A364" s="9"/>
      <c r="B364" s="15"/>
      <c r="C364" s="15"/>
      <c r="D364" s="13"/>
      <c r="E364" s="13"/>
      <c r="F364" s="13"/>
      <c r="G364" s="13"/>
      <c r="H364" s="13"/>
      <c r="I364" s="14"/>
      <c r="J364" s="14"/>
      <c r="K364" s="14"/>
      <c r="L364" s="9"/>
      <c r="M364" s="9"/>
      <c r="N364" s="9"/>
      <c r="O364" s="9"/>
      <c r="P364" s="9"/>
      <c r="Q364" s="9"/>
      <c r="R364" s="9"/>
      <c r="S364" s="9"/>
      <c r="T364" s="9"/>
      <c r="U364" s="9"/>
      <c r="V364" s="9"/>
      <c r="W364" s="9"/>
      <c r="X364" s="9"/>
      <c r="Y364" s="9"/>
      <c r="Z364" s="9"/>
      <c r="AA364" s="9"/>
      <c r="AB364" s="9"/>
      <c r="AC364" s="9"/>
    </row>
    <row r="365" spans="1:29" x14ac:dyDescent="0.3">
      <c r="A365" s="9"/>
      <c r="B365" s="15"/>
      <c r="C365" s="15"/>
      <c r="D365" s="13"/>
      <c r="E365" s="13"/>
      <c r="F365" s="13"/>
      <c r="G365" s="13"/>
      <c r="H365" s="13"/>
      <c r="I365" s="14"/>
      <c r="J365" s="14"/>
      <c r="K365" s="14"/>
      <c r="L365" s="9"/>
      <c r="M365" s="9"/>
      <c r="N365" s="9"/>
      <c r="O365" s="9"/>
      <c r="P365" s="9"/>
      <c r="Q365" s="9"/>
      <c r="R365" s="9"/>
      <c r="S365" s="9"/>
      <c r="T365" s="9"/>
      <c r="U365" s="9"/>
      <c r="V365" s="9"/>
      <c r="W365" s="9"/>
      <c r="X365" s="9"/>
      <c r="Y365" s="9"/>
      <c r="Z365" s="9"/>
      <c r="AA365" s="9"/>
      <c r="AB365" s="9"/>
      <c r="AC365" s="9"/>
    </row>
    <row r="366" spans="1:29" x14ac:dyDescent="0.3">
      <c r="A366" s="9"/>
      <c r="B366" s="15"/>
      <c r="C366" s="15"/>
      <c r="D366" s="13"/>
      <c r="E366" s="13"/>
      <c r="F366" s="13"/>
      <c r="G366" s="13"/>
      <c r="H366" s="13"/>
      <c r="I366" s="14"/>
      <c r="J366" s="14"/>
      <c r="K366" s="14"/>
      <c r="L366" s="9"/>
      <c r="M366" s="9"/>
      <c r="N366" s="9"/>
      <c r="O366" s="9"/>
      <c r="P366" s="9"/>
      <c r="Q366" s="9"/>
      <c r="R366" s="9"/>
      <c r="S366" s="9"/>
      <c r="T366" s="9"/>
      <c r="U366" s="9"/>
      <c r="V366" s="9"/>
      <c r="W366" s="9"/>
      <c r="X366" s="9"/>
      <c r="Y366" s="9"/>
      <c r="Z366" s="9"/>
      <c r="AA366" s="9"/>
      <c r="AB366" s="9"/>
      <c r="AC366" s="9"/>
    </row>
    <row r="367" spans="1:29" x14ac:dyDescent="0.3">
      <c r="A367" s="9"/>
      <c r="B367" s="15"/>
      <c r="C367" s="15"/>
      <c r="D367" s="13"/>
      <c r="E367" s="13"/>
      <c r="F367" s="13"/>
      <c r="G367" s="13"/>
      <c r="H367" s="13"/>
      <c r="I367" s="14"/>
      <c r="J367" s="14"/>
      <c r="K367" s="14"/>
      <c r="L367" s="9"/>
      <c r="M367" s="9"/>
      <c r="N367" s="9"/>
      <c r="O367" s="9"/>
      <c r="P367" s="9"/>
      <c r="Q367" s="9"/>
      <c r="R367" s="9"/>
      <c r="S367" s="9"/>
      <c r="T367" s="9"/>
      <c r="U367" s="9"/>
      <c r="V367" s="9"/>
      <c r="W367" s="9"/>
      <c r="X367" s="9"/>
      <c r="Y367" s="9"/>
      <c r="Z367" s="9"/>
      <c r="AA367" s="9"/>
      <c r="AB367" s="9"/>
      <c r="AC367" s="9"/>
    </row>
    <row r="368" spans="1:29" x14ac:dyDescent="0.3">
      <c r="A368" s="9"/>
      <c r="B368" s="15"/>
      <c r="C368" s="15"/>
      <c r="D368" s="13"/>
      <c r="E368" s="13"/>
      <c r="F368" s="13"/>
      <c r="G368" s="13"/>
      <c r="H368" s="13"/>
      <c r="I368" s="14"/>
      <c r="J368" s="14"/>
      <c r="K368" s="14"/>
      <c r="L368" s="9"/>
      <c r="M368" s="9"/>
      <c r="N368" s="9"/>
      <c r="O368" s="9"/>
      <c r="P368" s="9"/>
      <c r="Q368" s="9"/>
      <c r="R368" s="9"/>
      <c r="S368" s="9"/>
      <c r="T368" s="9"/>
      <c r="U368" s="9"/>
      <c r="V368" s="9"/>
      <c r="W368" s="9"/>
      <c r="X368" s="9"/>
      <c r="Y368" s="9"/>
      <c r="Z368" s="9"/>
      <c r="AA368" s="9"/>
      <c r="AB368" s="9"/>
      <c r="AC368" s="9"/>
    </row>
    <row r="369" spans="1:29" x14ac:dyDescent="0.3">
      <c r="A369" s="9"/>
      <c r="B369" s="15"/>
      <c r="C369" s="15"/>
      <c r="D369" s="13"/>
      <c r="E369" s="13"/>
      <c r="F369" s="13"/>
      <c r="G369" s="13"/>
      <c r="H369" s="13"/>
      <c r="I369" s="14"/>
      <c r="J369" s="14"/>
      <c r="K369" s="14"/>
      <c r="L369" s="9"/>
      <c r="M369" s="9"/>
      <c r="N369" s="9"/>
      <c r="O369" s="9"/>
      <c r="P369" s="9"/>
      <c r="Q369" s="9"/>
      <c r="R369" s="9"/>
      <c r="S369" s="9"/>
      <c r="T369" s="9"/>
      <c r="U369" s="9"/>
      <c r="V369" s="9"/>
      <c r="W369" s="9"/>
      <c r="X369" s="9"/>
      <c r="Y369" s="9"/>
      <c r="Z369" s="9"/>
      <c r="AA369" s="9"/>
      <c r="AB369" s="9"/>
      <c r="AC369" s="9"/>
    </row>
    <row r="370" spans="1:29" x14ac:dyDescent="0.3">
      <c r="A370" s="9"/>
      <c r="B370" s="15"/>
      <c r="C370" s="15"/>
      <c r="D370" s="13"/>
      <c r="E370" s="13"/>
      <c r="F370" s="13"/>
      <c r="G370" s="13"/>
      <c r="H370" s="13"/>
      <c r="I370" s="14"/>
      <c r="J370" s="14"/>
      <c r="K370" s="14"/>
      <c r="L370" s="9"/>
      <c r="M370" s="9"/>
      <c r="N370" s="9"/>
      <c r="O370" s="9"/>
      <c r="P370" s="9"/>
      <c r="Q370" s="9"/>
      <c r="R370" s="9"/>
      <c r="S370" s="9"/>
      <c r="T370" s="9"/>
      <c r="U370" s="9"/>
      <c r="V370" s="9"/>
      <c r="W370" s="9"/>
      <c r="X370" s="9"/>
      <c r="Y370" s="9"/>
      <c r="Z370" s="9"/>
      <c r="AA370" s="9"/>
      <c r="AB370" s="9"/>
      <c r="AC370" s="9"/>
    </row>
    <row r="371" spans="1:29" x14ac:dyDescent="0.3">
      <c r="A371" s="9"/>
      <c r="B371" s="15"/>
      <c r="C371" s="15"/>
      <c r="D371" s="13"/>
      <c r="E371" s="13"/>
      <c r="F371" s="13"/>
      <c r="G371" s="13"/>
      <c r="H371" s="13"/>
      <c r="I371" s="14"/>
      <c r="J371" s="14"/>
      <c r="K371" s="14"/>
      <c r="L371" s="9"/>
      <c r="M371" s="9"/>
      <c r="N371" s="9"/>
      <c r="O371" s="9"/>
      <c r="P371" s="9"/>
      <c r="Q371" s="9"/>
      <c r="R371" s="9"/>
      <c r="S371" s="9"/>
      <c r="T371" s="9"/>
      <c r="U371" s="9"/>
      <c r="V371" s="9"/>
      <c r="W371" s="9"/>
      <c r="X371" s="9"/>
      <c r="Y371" s="9"/>
      <c r="Z371" s="9"/>
      <c r="AA371" s="9"/>
      <c r="AB371" s="9"/>
      <c r="AC371" s="9"/>
    </row>
    <row r="372" spans="1:29" x14ac:dyDescent="0.3">
      <c r="A372" s="9"/>
      <c r="B372" s="15"/>
      <c r="C372" s="15"/>
      <c r="D372" s="13"/>
      <c r="E372" s="13"/>
      <c r="F372" s="13"/>
      <c r="G372" s="13"/>
      <c r="H372" s="13"/>
      <c r="I372" s="14"/>
      <c r="J372" s="14"/>
      <c r="K372" s="14"/>
      <c r="L372" s="9"/>
      <c r="M372" s="9"/>
      <c r="N372" s="9"/>
      <c r="O372" s="9"/>
      <c r="P372" s="9"/>
      <c r="Q372" s="9"/>
      <c r="R372" s="9"/>
      <c r="S372" s="9"/>
      <c r="T372" s="9"/>
      <c r="U372" s="9"/>
      <c r="V372" s="9"/>
      <c r="W372" s="9"/>
      <c r="X372" s="9"/>
      <c r="Y372" s="9"/>
      <c r="Z372" s="9"/>
      <c r="AA372" s="9"/>
      <c r="AB372" s="9"/>
      <c r="AC372" s="9"/>
    </row>
    <row r="373" spans="1:29" x14ac:dyDescent="0.3">
      <c r="A373" s="9"/>
      <c r="B373" s="15"/>
      <c r="C373" s="15"/>
      <c r="D373" s="13"/>
      <c r="E373" s="13"/>
      <c r="F373" s="13"/>
      <c r="G373" s="13"/>
      <c r="H373" s="13"/>
      <c r="I373" s="14"/>
      <c r="J373" s="14"/>
      <c r="K373" s="14"/>
      <c r="L373" s="9"/>
      <c r="M373" s="9"/>
      <c r="N373" s="9"/>
      <c r="O373" s="9"/>
      <c r="P373" s="9"/>
      <c r="Q373" s="9"/>
      <c r="R373" s="9"/>
      <c r="S373" s="9"/>
      <c r="T373" s="9"/>
      <c r="U373" s="9"/>
      <c r="V373" s="9"/>
      <c r="W373" s="9"/>
      <c r="X373" s="9"/>
      <c r="Y373" s="9"/>
      <c r="Z373" s="9"/>
      <c r="AA373" s="9"/>
      <c r="AB373" s="9"/>
      <c r="AC373" s="9"/>
    </row>
    <row r="374" spans="1:29" x14ac:dyDescent="0.3">
      <c r="A374" s="9"/>
      <c r="B374" s="15"/>
      <c r="C374" s="15"/>
      <c r="D374" s="13"/>
      <c r="E374" s="13"/>
      <c r="F374" s="13"/>
      <c r="G374" s="13"/>
      <c r="H374" s="13"/>
      <c r="I374" s="14"/>
      <c r="J374" s="14"/>
      <c r="K374" s="14"/>
      <c r="L374" s="9"/>
      <c r="M374" s="9"/>
      <c r="N374" s="9"/>
      <c r="O374" s="9"/>
      <c r="P374" s="9"/>
      <c r="Q374" s="9"/>
      <c r="R374" s="9"/>
      <c r="S374" s="9"/>
      <c r="T374" s="9"/>
      <c r="U374" s="9"/>
      <c r="V374" s="9"/>
      <c r="W374" s="9"/>
      <c r="X374" s="9"/>
      <c r="Y374" s="9"/>
      <c r="Z374" s="9"/>
      <c r="AA374" s="9"/>
      <c r="AB374" s="9"/>
      <c r="AC374" s="9"/>
    </row>
    <row r="375" spans="1:29" x14ac:dyDescent="0.3">
      <c r="A375" s="9"/>
      <c r="B375" s="15"/>
      <c r="C375" s="15"/>
      <c r="D375" s="13"/>
      <c r="E375" s="13"/>
      <c r="F375" s="13"/>
      <c r="G375" s="13"/>
      <c r="H375" s="13"/>
      <c r="I375" s="14"/>
      <c r="J375" s="14"/>
      <c r="K375" s="14"/>
      <c r="L375" s="9"/>
      <c r="M375" s="9"/>
      <c r="N375" s="9"/>
      <c r="O375" s="9"/>
      <c r="P375" s="9"/>
      <c r="Q375" s="9"/>
      <c r="R375" s="9"/>
      <c r="S375" s="9"/>
      <c r="T375" s="9"/>
      <c r="U375" s="9"/>
      <c r="V375" s="9"/>
      <c r="W375" s="9"/>
      <c r="X375" s="9"/>
      <c r="Y375" s="9"/>
      <c r="Z375" s="9"/>
      <c r="AA375" s="9"/>
      <c r="AB375" s="9"/>
      <c r="AC375" s="9"/>
    </row>
    <row r="376" spans="1:29" x14ac:dyDescent="0.3">
      <c r="A376" s="9"/>
      <c r="B376" s="15"/>
      <c r="C376" s="15"/>
      <c r="D376" s="13"/>
      <c r="E376" s="13"/>
      <c r="F376" s="13"/>
      <c r="G376" s="13"/>
      <c r="H376" s="13"/>
      <c r="I376" s="14"/>
      <c r="J376" s="14"/>
      <c r="K376" s="14"/>
      <c r="L376" s="9"/>
      <c r="M376" s="9"/>
      <c r="N376" s="9"/>
      <c r="O376" s="9"/>
      <c r="P376" s="9"/>
      <c r="Q376" s="9"/>
      <c r="R376" s="9"/>
      <c r="S376" s="9"/>
      <c r="T376" s="9"/>
      <c r="U376" s="9"/>
      <c r="V376" s="9"/>
      <c r="W376" s="9"/>
      <c r="X376" s="9"/>
      <c r="Y376" s="9"/>
      <c r="Z376" s="9"/>
      <c r="AA376" s="9"/>
      <c r="AB376" s="9"/>
      <c r="AC376" s="9"/>
    </row>
  </sheetData>
  <mergeCells count="7">
    <mergeCell ref="A1:A2"/>
    <mergeCell ref="C1:J2"/>
    <mergeCell ref="B180:K180"/>
    <mergeCell ref="B182:K182"/>
    <mergeCell ref="B183:K183"/>
    <mergeCell ref="B181:K181"/>
    <mergeCell ref="D179:H179"/>
  </mergeCells>
  <phoneticPr fontId="15" type="noConversion"/>
  <dataValidations disablePrompts="1" count="1">
    <dataValidation type="list" allowBlank="1" showInputMessage="1" showErrorMessage="1" sqref="EI2:EJ2 OE2:OF2 WQU2:WQV2 WGY2:WGZ2 VXC2:VXD2 VNG2:VNH2 VDK2:VDL2 UTO2:UTP2 UJS2:UJT2 TZW2:TZX2 TQA2:TQB2 TGE2:TGF2 SWI2:SWJ2 SMM2:SMN2 SCQ2:SCR2 RSU2:RSV2 RIY2:RIZ2 QZC2:QZD2 QPG2:QPH2 QFK2:QFL2 PVO2:PVP2 PLS2:PLT2 PBW2:PBX2 OSA2:OSB2 OIE2:OIF2 NYI2:NYJ2 NOM2:NON2 NEQ2:NER2 MUU2:MUV2 MKY2:MKZ2 MBC2:MBD2 LRG2:LRH2 LHK2:LHL2 KXO2:KXP2 KNS2:KNT2 KDW2:KDX2 JUA2:JUB2 JKE2:JKF2 JAI2:JAJ2 IQM2:IQN2 IGQ2:IGR2 HWU2:HWV2 HMY2:HMZ2 HDC2:HDD2 GTG2:GTH2 GJK2:GJL2 FZO2:FZP2 FPS2:FPT2 FFW2:FFX2 EWA2:EWB2 EME2:EMF2 ECI2:ECJ2 DSM2:DSN2 DIQ2:DIR2 CYU2:CYV2 COY2:COZ2 CFC2:CFD2 BVG2:BVH2 BLK2:BLL2 BBO2:BBP2 ARS2:ART2 AHW2:AHX2 YA2:YB2" xr:uid="{00000000-0002-0000-1500-000000000000}">
      <formula1>#REF!</formula1>
    </dataValidation>
  </dataValidations>
  <pageMargins left="0.7" right="0.7" top="0.75" bottom="0.75" header="0.3" footer="0.3"/>
  <pageSetup paperSize="9" scale="98" fitToHeight="0" orientation="landscape" r:id="rId1"/>
  <headerFooter>
    <oddFooter>&amp;LBill of Quantities: 
QS Cost Estimate Report for 
Medupi Power Station - 
Supply and Delivery of Modules, Converters, Controllers and Power Supplies for a Period of 5 Years (60 Months)</oddFooter>
  </headerFooter>
  <rowBreaks count="4" manualBreakCount="4">
    <brk id="16" max="11" man="1"/>
    <brk id="25" max="11" man="1"/>
    <brk id="92" max="11" man="1"/>
    <brk id="9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06E2-67DA-49FE-B28A-C8DB7BB50057}">
  <dimension ref="A1:M248"/>
  <sheetViews>
    <sheetView topLeftCell="A66" workbookViewId="0">
      <selection activeCell="M66" sqref="M66"/>
    </sheetView>
  </sheetViews>
  <sheetFormatPr defaultRowHeight="14.5" x14ac:dyDescent="0.35"/>
  <cols>
    <col min="1" max="1" width="10.54296875" customWidth="1"/>
    <col min="2" max="2" width="8.453125" customWidth="1"/>
    <col min="3" max="3" width="21.81640625" bestFit="1" customWidth="1"/>
    <col min="4" max="4" width="33.6328125" customWidth="1"/>
    <col min="5" max="6" width="7" customWidth="1"/>
    <col min="7" max="7" width="7.54296875" customWidth="1"/>
    <col min="8" max="8" width="7.36328125" bestFit="1" customWidth="1"/>
    <col min="9" max="9" width="8.453125" customWidth="1"/>
    <col min="10" max="10" width="15.08984375" customWidth="1"/>
    <col min="11" max="12" width="18.81640625" customWidth="1"/>
    <col min="13" max="13" width="18.08984375" customWidth="1"/>
  </cols>
  <sheetData>
    <row r="1" spans="1:11" ht="35" thickBot="1" x14ac:dyDescent="0.4">
      <c r="A1" s="33" t="s">
        <v>0</v>
      </c>
      <c r="B1" s="33" t="s">
        <v>4</v>
      </c>
      <c r="C1" s="33" t="s">
        <v>14</v>
      </c>
      <c r="D1" s="33" t="s">
        <v>15</v>
      </c>
      <c r="E1" s="34" t="s">
        <v>5</v>
      </c>
      <c r="F1" s="34" t="s">
        <v>6</v>
      </c>
      <c r="G1" s="34" t="s">
        <v>7</v>
      </c>
      <c r="H1" s="33" t="s">
        <v>8</v>
      </c>
      <c r="I1" s="34" t="s">
        <v>9</v>
      </c>
      <c r="J1" s="34" t="s">
        <v>1</v>
      </c>
      <c r="K1" s="34" t="s">
        <v>2</v>
      </c>
    </row>
    <row r="2" spans="1:11" ht="57.5" x14ac:dyDescent="0.35">
      <c r="A2" s="63">
        <v>1</v>
      </c>
      <c r="B2" s="61">
        <v>213656</v>
      </c>
      <c r="C2" s="64" t="s">
        <v>10</v>
      </c>
      <c r="D2" s="64" t="s">
        <v>11</v>
      </c>
      <c r="E2" s="65" t="s">
        <v>12</v>
      </c>
      <c r="F2" s="65" t="s">
        <v>13</v>
      </c>
      <c r="G2" s="65" t="s">
        <v>3</v>
      </c>
      <c r="H2" s="65">
        <v>1</v>
      </c>
      <c r="I2" s="66">
        <v>5</v>
      </c>
      <c r="J2" s="54">
        <f>8585.73*1.3</f>
        <v>11161.449000000001</v>
      </c>
      <c r="K2" s="67">
        <f>I2*J2</f>
        <v>55807.245000000003</v>
      </c>
    </row>
    <row r="3" spans="1:11" ht="34.5" x14ac:dyDescent="0.35">
      <c r="A3" s="63">
        <v>2</v>
      </c>
      <c r="B3" s="61">
        <v>234439</v>
      </c>
      <c r="C3" s="64" t="s">
        <v>16</v>
      </c>
      <c r="D3" s="64" t="s">
        <v>17</v>
      </c>
      <c r="E3" s="65" t="s">
        <v>18</v>
      </c>
      <c r="F3" s="65" t="s">
        <v>13</v>
      </c>
      <c r="G3" s="65" t="s">
        <v>3</v>
      </c>
      <c r="H3" s="65">
        <v>8</v>
      </c>
      <c r="I3" s="66">
        <v>40</v>
      </c>
      <c r="J3" s="54">
        <f>5905.66*1.3</f>
        <v>7677.3580000000002</v>
      </c>
      <c r="K3" s="67">
        <f t="shared" ref="K3:K66" si="0">I3*J3</f>
        <v>307094.32</v>
      </c>
    </row>
    <row r="4" spans="1:11" ht="46" x14ac:dyDescent="0.35">
      <c r="A4" s="63">
        <v>3</v>
      </c>
      <c r="B4" s="61">
        <v>247484</v>
      </c>
      <c r="C4" s="64" t="s">
        <v>19</v>
      </c>
      <c r="D4" s="64" t="s">
        <v>20</v>
      </c>
      <c r="E4" s="65" t="s">
        <v>18</v>
      </c>
      <c r="F4" s="65" t="s">
        <v>13</v>
      </c>
      <c r="G4" s="65" t="s">
        <v>3</v>
      </c>
      <c r="H4" s="65">
        <v>8</v>
      </c>
      <c r="I4" s="66">
        <v>40</v>
      </c>
      <c r="J4" s="54">
        <f>4748.72*1.3</f>
        <v>6173.3360000000002</v>
      </c>
      <c r="K4" s="67">
        <f t="shared" si="0"/>
        <v>246933.44</v>
      </c>
    </row>
    <row r="5" spans="1:11" ht="207" x14ac:dyDescent="0.35">
      <c r="A5" s="63">
        <v>4</v>
      </c>
      <c r="B5" s="61">
        <v>250170</v>
      </c>
      <c r="C5" s="64" t="s">
        <v>21</v>
      </c>
      <c r="D5" s="64" t="s">
        <v>22</v>
      </c>
      <c r="E5" s="65" t="s">
        <v>18</v>
      </c>
      <c r="F5" s="65" t="s">
        <v>13</v>
      </c>
      <c r="G5" s="65" t="s">
        <v>3</v>
      </c>
      <c r="H5" s="65">
        <v>4</v>
      </c>
      <c r="I5" s="66">
        <v>20</v>
      </c>
      <c r="J5" s="54">
        <f>9079.13*1.3</f>
        <v>11802.868999999999</v>
      </c>
      <c r="K5" s="67">
        <f t="shared" si="0"/>
        <v>236057.37999999998</v>
      </c>
    </row>
    <row r="6" spans="1:11" ht="126.5" x14ac:dyDescent="0.35">
      <c r="A6" s="68">
        <v>5</v>
      </c>
      <c r="B6" s="61">
        <v>250191</v>
      </c>
      <c r="C6" s="64" t="s">
        <v>23</v>
      </c>
      <c r="D6" s="64" t="s">
        <v>24</v>
      </c>
      <c r="E6" s="65" t="s">
        <v>18</v>
      </c>
      <c r="F6" s="65" t="s">
        <v>13</v>
      </c>
      <c r="G6" s="65" t="s">
        <v>3</v>
      </c>
      <c r="H6" s="65">
        <v>5</v>
      </c>
      <c r="I6" s="66">
        <v>25</v>
      </c>
      <c r="J6" s="54">
        <f>25542*1.05</f>
        <v>26819.100000000002</v>
      </c>
      <c r="K6" s="67">
        <f t="shared" si="0"/>
        <v>670477.5</v>
      </c>
    </row>
    <row r="7" spans="1:11" ht="92" x14ac:dyDescent="0.35">
      <c r="A7" s="68">
        <v>6</v>
      </c>
      <c r="B7" s="61">
        <v>250192</v>
      </c>
      <c r="C7" s="64" t="s">
        <v>25</v>
      </c>
      <c r="D7" s="64" t="s">
        <v>26</v>
      </c>
      <c r="E7" s="65" t="s">
        <v>18</v>
      </c>
      <c r="F7" s="65" t="s">
        <v>13</v>
      </c>
      <c r="G7" s="65" t="s">
        <v>3</v>
      </c>
      <c r="H7" s="65">
        <v>4</v>
      </c>
      <c r="I7" s="66">
        <v>20</v>
      </c>
      <c r="J7" s="54">
        <f>4507.32*1.3</f>
        <v>5859.5159999999996</v>
      </c>
      <c r="K7" s="67">
        <f t="shared" si="0"/>
        <v>117190.31999999999</v>
      </c>
    </row>
    <row r="8" spans="1:11" ht="103.5" x14ac:dyDescent="0.35">
      <c r="A8" s="68">
        <v>7</v>
      </c>
      <c r="B8" s="61">
        <v>256387</v>
      </c>
      <c r="C8" s="64" t="s">
        <v>27</v>
      </c>
      <c r="D8" s="64" t="s">
        <v>28</v>
      </c>
      <c r="E8" s="65" t="s">
        <v>18</v>
      </c>
      <c r="F8" s="65" t="s">
        <v>13</v>
      </c>
      <c r="G8" s="65" t="s">
        <v>3</v>
      </c>
      <c r="H8" s="65">
        <v>5</v>
      </c>
      <c r="I8" s="66">
        <v>25</v>
      </c>
      <c r="J8" s="54">
        <f>251350.8*1.2</f>
        <v>301620.95999999996</v>
      </c>
      <c r="K8" s="67">
        <f t="shared" si="0"/>
        <v>7540523.9999999991</v>
      </c>
    </row>
    <row r="9" spans="1:11" ht="92" x14ac:dyDescent="0.35">
      <c r="A9" s="68">
        <v>8</v>
      </c>
      <c r="B9" s="61">
        <v>501470</v>
      </c>
      <c r="C9" s="64" t="s">
        <v>29</v>
      </c>
      <c r="D9" s="64" t="s">
        <v>30</v>
      </c>
      <c r="E9" s="65" t="s">
        <v>31</v>
      </c>
      <c r="F9" s="65" t="s">
        <v>32</v>
      </c>
      <c r="G9" s="65" t="s">
        <v>3</v>
      </c>
      <c r="H9" s="65">
        <v>10</v>
      </c>
      <c r="I9" s="66">
        <v>50</v>
      </c>
      <c r="J9" s="54">
        <f>4542.5*1.3</f>
        <v>5905.25</v>
      </c>
      <c r="K9" s="67">
        <f t="shared" si="0"/>
        <v>295262.5</v>
      </c>
    </row>
    <row r="10" spans="1:11" ht="34.5" x14ac:dyDescent="0.35">
      <c r="A10" s="68">
        <v>9</v>
      </c>
      <c r="B10" s="61">
        <v>502223</v>
      </c>
      <c r="C10" s="64" t="s">
        <v>33</v>
      </c>
      <c r="D10" s="64" t="s">
        <v>34</v>
      </c>
      <c r="E10" s="65" t="s">
        <v>18</v>
      </c>
      <c r="F10" s="65" t="s">
        <v>13</v>
      </c>
      <c r="G10" s="65" t="s">
        <v>3</v>
      </c>
      <c r="H10" s="65">
        <v>3</v>
      </c>
      <c r="I10" s="66">
        <v>15</v>
      </c>
      <c r="J10" s="54">
        <f>11213.45*1.3</f>
        <v>14577.485000000001</v>
      </c>
      <c r="K10" s="67">
        <f t="shared" si="0"/>
        <v>218662.27500000002</v>
      </c>
    </row>
    <row r="11" spans="1:11" ht="34.5" x14ac:dyDescent="0.35">
      <c r="A11" s="68">
        <v>10</v>
      </c>
      <c r="B11" s="61">
        <v>502227</v>
      </c>
      <c r="C11" s="64" t="s">
        <v>35</v>
      </c>
      <c r="D11" s="64" t="s">
        <v>36</v>
      </c>
      <c r="E11" s="65" t="s">
        <v>18</v>
      </c>
      <c r="F11" s="65" t="s">
        <v>13</v>
      </c>
      <c r="G11" s="65" t="s">
        <v>3</v>
      </c>
      <c r="H11" s="65">
        <v>6</v>
      </c>
      <c r="I11" s="66">
        <v>30</v>
      </c>
      <c r="J11" s="54">
        <f>5735.25*1.3</f>
        <v>7455.8249999999998</v>
      </c>
      <c r="K11" s="67">
        <f t="shared" si="0"/>
        <v>223674.75</v>
      </c>
    </row>
    <row r="12" spans="1:11" ht="34.5" x14ac:dyDescent="0.35">
      <c r="A12" s="68">
        <v>11</v>
      </c>
      <c r="B12" s="61">
        <v>502235</v>
      </c>
      <c r="C12" s="64" t="s">
        <v>37</v>
      </c>
      <c r="D12" s="64" t="s">
        <v>38</v>
      </c>
      <c r="E12" s="65" t="s">
        <v>18</v>
      </c>
      <c r="F12" s="65" t="s">
        <v>32</v>
      </c>
      <c r="G12" s="65" t="s">
        <v>3</v>
      </c>
      <c r="H12" s="65">
        <v>2</v>
      </c>
      <c r="I12" s="66">
        <v>10</v>
      </c>
      <c r="J12" s="54">
        <f>6653.33 *1.3</f>
        <v>8649.3289999999997</v>
      </c>
      <c r="K12" s="67">
        <f t="shared" si="0"/>
        <v>86493.29</v>
      </c>
    </row>
    <row r="13" spans="1:11" ht="23" x14ac:dyDescent="0.35">
      <c r="A13" s="68">
        <v>12</v>
      </c>
      <c r="B13" s="61">
        <v>571239</v>
      </c>
      <c r="C13" s="64" t="s">
        <v>39</v>
      </c>
      <c r="D13" s="64" t="s">
        <v>40</v>
      </c>
      <c r="E13" s="65" t="s">
        <v>18</v>
      </c>
      <c r="F13" s="65" t="s">
        <v>13</v>
      </c>
      <c r="G13" s="65" t="s">
        <v>3</v>
      </c>
      <c r="H13" s="65">
        <v>2</v>
      </c>
      <c r="I13" s="66">
        <v>10</v>
      </c>
      <c r="J13" s="54">
        <f>14795.77*1.3</f>
        <v>19234.501</v>
      </c>
      <c r="K13" s="67">
        <f t="shared" si="0"/>
        <v>192345.01</v>
      </c>
    </row>
    <row r="14" spans="1:11" ht="34.5" x14ac:dyDescent="0.35">
      <c r="A14" s="68">
        <v>13</v>
      </c>
      <c r="B14" s="61">
        <v>571244</v>
      </c>
      <c r="C14" s="64" t="s">
        <v>41</v>
      </c>
      <c r="D14" s="64" t="s">
        <v>42</v>
      </c>
      <c r="E14" s="65" t="s">
        <v>18</v>
      </c>
      <c r="F14" s="65" t="s">
        <v>13</v>
      </c>
      <c r="G14" s="65" t="s">
        <v>3</v>
      </c>
      <c r="H14" s="65">
        <v>4</v>
      </c>
      <c r="I14" s="66">
        <v>20</v>
      </c>
      <c r="J14" s="54">
        <f>30113*1.3</f>
        <v>39146.9</v>
      </c>
      <c r="K14" s="67">
        <f t="shared" si="0"/>
        <v>782938</v>
      </c>
    </row>
    <row r="15" spans="1:11" ht="34.5" x14ac:dyDescent="0.35">
      <c r="A15" s="68">
        <v>14</v>
      </c>
      <c r="B15" s="61">
        <v>571245</v>
      </c>
      <c r="C15" s="64" t="s">
        <v>43</v>
      </c>
      <c r="D15" s="64" t="s">
        <v>44</v>
      </c>
      <c r="E15" s="65" t="s">
        <v>18</v>
      </c>
      <c r="F15" s="65" t="s">
        <v>13</v>
      </c>
      <c r="G15" s="65" t="s">
        <v>3</v>
      </c>
      <c r="H15" s="65">
        <v>4</v>
      </c>
      <c r="I15" s="66">
        <v>20</v>
      </c>
      <c r="J15" s="54">
        <f>31619*1.3</f>
        <v>41104.700000000004</v>
      </c>
      <c r="K15" s="67">
        <f t="shared" si="0"/>
        <v>822094.00000000012</v>
      </c>
    </row>
    <row r="16" spans="1:11" ht="23" x14ac:dyDescent="0.35">
      <c r="A16" s="68">
        <v>15</v>
      </c>
      <c r="B16" s="61">
        <v>571246</v>
      </c>
      <c r="C16" s="64" t="s">
        <v>45</v>
      </c>
      <c r="D16" s="64" t="s">
        <v>46</v>
      </c>
      <c r="E16" s="65" t="s">
        <v>18</v>
      </c>
      <c r="F16" s="65" t="s">
        <v>13</v>
      </c>
      <c r="G16" s="65" t="s">
        <v>3</v>
      </c>
      <c r="H16" s="65">
        <v>4</v>
      </c>
      <c r="I16" s="66">
        <v>20</v>
      </c>
      <c r="J16" s="54">
        <f>18400*1.3</f>
        <v>23920</v>
      </c>
      <c r="K16" s="67">
        <f t="shared" si="0"/>
        <v>478400</v>
      </c>
    </row>
    <row r="17" spans="1:12" ht="23" x14ac:dyDescent="0.35">
      <c r="A17" s="69">
        <v>16</v>
      </c>
      <c r="B17" s="70">
        <v>571247</v>
      </c>
      <c r="C17" s="71" t="s">
        <v>47</v>
      </c>
      <c r="D17" s="71" t="s">
        <v>48</v>
      </c>
      <c r="E17" s="72" t="s">
        <v>18</v>
      </c>
      <c r="F17" s="72" t="s">
        <v>13</v>
      </c>
      <c r="G17" s="72" t="s">
        <v>3</v>
      </c>
      <c r="H17" s="72">
        <v>4</v>
      </c>
      <c r="I17" s="73">
        <v>20</v>
      </c>
      <c r="J17" s="74">
        <f>22000</f>
        <v>22000</v>
      </c>
      <c r="K17" s="75">
        <f t="shared" si="0"/>
        <v>440000</v>
      </c>
      <c r="L17" s="138" t="s">
        <v>1542</v>
      </c>
    </row>
    <row r="18" spans="1:12" ht="43.5" x14ac:dyDescent="0.35">
      <c r="A18" s="69">
        <v>17</v>
      </c>
      <c r="B18" s="70">
        <v>571248</v>
      </c>
      <c r="C18" s="71" t="s">
        <v>49</v>
      </c>
      <c r="D18" s="71" t="s">
        <v>50</v>
      </c>
      <c r="E18" s="72" t="s">
        <v>18</v>
      </c>
      <c r="F18" s="72" t="s">
        <v>13</v>
      </c>
      <c r="G18" s="72" t="s">
        <v>3</v>
      </c>
      <c r="H18" s="72">
        <v>4</v>
      </c>
      <c r="I18" s="73">
        <v>20</v>
      </c>
      <c r="J18" s="74">
        <f>18298.34</f>
        <v>18298.34</v>
      </c>
      <c r="K18" s="76">
        <f t="shared" si="0"/>
        <v>365966.8</v>
      </c>
      <c r="L18" s="137" t="s">
        <v>1541</v>
      </c>
    </row>
    <row r="19" spans="1:12" ht="23" x14ac:dyDescent="0.35">
      <c r="A19" s="69">
        <v>18</v>
      </c>
      <c r="B19" s="70">
        <v>571249</v>
      </c>
      <c r="C19" s="71" t="s">
        <v>51</v>
      </c>
      <c r="D19" s="71" t="s">
        <v>52</v>
      </c>
      <c r="E19" s="72" t="s">
        <v>18</v>
      </c>
      <c r="F19" s="72" t="s">
        <v>13</v>
      </c>
      <c r="G19" s="72" t="s">
        <v>3</v>
      </c>
      <c r="H19" s="72">
        <v>2</v>
      </c>
      <c r="I19" s="73">
        <v>10</v>
      </c>
      <c r="J19" s="74">
        <f>88600*1.4</f>
        <v>124039.99999999999</v>
      </c>
      <c r="K19" s="76">
        <f t="shared" si="0"/>
        <v>1240399.9999999998</v>
      </c>
    </row>
    <row r="20" spans="1:12" ht="23" x14ac:dyDescent="0.35">
      <c r="A20" s="69">
        <v>19</v>
      </c>
      <c r="B20" s="70">
        <v>571250</v>
      </c>
      <c r="C20" s="71" t="s">
        <v>53</v>
      </c>
      <c r="D20" s="71" t="s">
        <v>54</v>
      </c>
      <c r="E20" s="72" t="s">
        <v>18</v>
      </c>
      <c r="F20" s="72" t="s">
        <v>13</v>
      </c>
      <c r="G20" s="72" t="s">
        <v>3</v>
      </c>
      <c r="H20" s="72">
        <v>2</v>
      </c>
      <c r="I20" s="73">
        <v>10</v>
      </c>
      <c r="J20" s="74">
        <f>26110.3*1.4</f>
        <v>36554.42</v>
      </c>
      <c r="K20" s="76">
        <f t="shared" si="0"/>
        <v>365544.19999999995</v>
      </c>
    </row>
    <row r="21" spans="1:12" ht="69" x14ac:dyDescent="0.35">
      <c r="A21" s="68">
        <v>20</v>
      </c>
      <c r="B21" s="61">
        <v>571251</v>
      </c>
      <c r="C21" s="64" t="s">
        <v>55</v>
      </c>
      <c r="D21" s="64" t="s">
        <v>56</v>
      </c>
      <c r="E21" s="65" t="s">
        <v>18</v>
      </c>
      <c r="F21" s="65" t="s">
        <v>13</v>
      </c>
      <c r="G21" s="65" t="s">
        <v>3</v>
      </c>
      <c r="H21" s="65">
        <v>4</v>
      </c>
      <c r="I21" s="66">
        <v>20</v>
      </c>
      <c r="J21" s="54">
        <f>42597.89*1.4</f>
        <v>59637.045999999995</v>
      </c>
      <c r="K21" s="136">
        <f t="shared" si="0"/>
        <v>1192740.92</v>
      </c>
    </row>
    <row r="22" spans="1:12" ht="69" x14ac:dyDescent="0.35">
      <c r="A22" s="68">
        <v>21</v>
      </c>
      <c r="B22" s="61">
        <v>571252</v>
      </c>
      <c r="C22" s="64" t="s">
        <v>57</v>
      </c>
      <c r="D22" s="64" t="s">
        <v>58</v>
      </c>
      <c r="E22" s="65" t="s">
        <v>18</v>
      </c>
      <c r="F22" s="65" t="s">
        <v>13</v>
      </c>
      <c r="G22" s="65" t="s">
        <v>3</v>
      </c>
      <c r="H22" s="65">
        <v>4</v>
      </c>
      <c r="I22" s="66">
        <v>20</v>
      </c>
      <c r="J22" s="54">
        <f>61500*1.45</f>
        <v>89175</v>
      </c>
      <c r="K22" s="136">
        <f t="shared" si="0"/>
        <v>1783500</v>
      </c>
    </row>
    <row r="23" spans="1:12" ht="34.5" x14ac:dyDescent="0.35">
      <c r="A23" s="68">
        <v>22</v>
      </c>
      <c r="B23" s="61">
        <v>571253</v>
      </c>
      <c r="C23" s="64" t="s">
        <v>59</v>
      </c>
      <c r="D23" s="64" t="s">
        <v>60</v>
      </c>
      <c r="E23" s="65" t="s">
        <v>18</v>
      </c>
      <c r="F23" s="65" t="s">
        <v>13</v>
      </c>
      <c r="G23" s="65" t="s">
        <v>3</v>
      </c>
      <c r="H23" s="65">
        <v>14</v>
      </c>
      <c r="I23" s="66">
        <v>70</v>
      </c>
      <c r="J23" s="54">
        <f>6134.32 *1.45</f>
        <v>8894.7639999999992</v>
      </c>
      <c r="K23" s="136">
        <f t="shared" si="0"/>
        <v>622633.48</v>
      </c>
    </row>
    <row r="24" spans="1:12" ht="34.5" x14ac:dyDescent="0.35">
      <c r="A24" s="68">
        <v>23</v>
      </c>
      <c r="B24" s="61">
        <v>571254</v>
      </c>
      <c r="C24" s="64" t="s">
        <v>61</v>
      </c>
      <c r="D24" s="64" t="s">
        <v>62</v>
      </c>
      <c r="E24" s="65" t="s">
        <v>18</v>
      </c>
      <c r="F24" s="65" t="s">
        <v>13</v>
      </c>
      <c r="G24" s="65" t="s">
        <v>3</v>
      </c>
      <c r="H24" s="65">
        <v>14</v>
      </c>
      <c r="I24" s="66">
        <v>70</v>
      </c>
      <c r="J24" s="54">
        <f>6128.97*1.3</f>
        <v>7967.661000000001</v>
      </c>
      <c r="K24" s="136">
        <f t="shared" si="0"/>
        <v>557736.27</v>
      </c>
    </row>
    <row r="25" spans="1:12" ht="34.5" x14ac:dyDescent="0.35">
      <c r="A25" s="68">
        <v>24</v>
      </c>
      <c r="B25" s="61">
        <v>571255</v>
      </c>
      <c r="C25" s="64" t="s">
        <v>63</v>
      </c>
      <c r="D25" s="64" t="s">
        <v>64</v>
      </c>
      <c r="E25" s="65" t="s">
        <v>18</v>
      </c>
      <c r="F25" s="65" t="s">
        <v>13</v>
      </c>
      <c r="G25" s="65" t="s">
        <v>3</v>
      </c>
      <c r="H25" s="65">
        <v>14</v>
      </c>
      <c r="I25" s="66">
        <v>70</v>
      </c>
      <c r="J25" s="54">
        <f>5053.28*1.3</f>
        <v>6569.2640000000001</v>
      </c>
      <c r="K25" s="136">
        <f t="shared" si="0"/>
        <v>459848.48</v>
      </c>
    </row>
    <row r="26" spans="1:12" ht="69" x14ac:dyDescent="0.35">
      <c r="A26" s="37">
        <v>25</v>
      </c>
      <c r="B26" s="35">
        <v>571257</v>
      </c>
      <c r="C26" s="36" t="s">
        <v>10</v>
      </c>
      <c r="D26" s="36" t="s">
        <v>65</v>
      </c>
      <c r="E26" s="23" t="s">
        <v>18</v>
      </c>
      <c r="F26" s="23" t="s">
        <v>13</v>
      </c>
      <c r="G26" s="23" t="s">
        <v>3</v>
      </c>
      <c r="H26" s="23">
        <v>14</v>
      </c>
      <c r="I26" s="38">
        <v>70</v>
      </c>
      <c r="J26" s="74">
        <f>3994.13*1.35</f>
        <v>5392.0755000000008</v>
      </c>
      <c r="K26" s="44">
        <f t="shared" si="0"/>
        <v>377445.28500000003</v>
      </c>
    </row>
    <row r="27" spans="1:12" ht="57.5" x14ac:dyDescent="0.35">
      <c r="A27" s="37" t="e">
        <f t="shared" ref="A27:A69" si="1">ROW(#REF!)</f>
        <v>#REF!</v>
      </c>
      <c r="B27" s="35">
        <v>571258</v>
      </c>
      <c r="C27" s="36" t="s">
        <v>66</v>
      </c>
      <c r="D27" s="36" t="s">
        <v>67</v>
      </c>
      <c r="E27" s="23" t="s">
        <v>18</v>
      </c>
      <c r="F27" s="23" t="s">
        <v>13</v>
      </c>
      <c r="G27" s="23" t="s">
        <v>3</v>
      </c>
      <c r="H27" s="23">
        <v>14</v>
      </c>
      <c r="I27" s="38">
        <v>70</v>
      </c>
      <c r="J27" s="74">
        <f>4875.97*1.35</f>
        <v>6582.5595000000012</v>
      </c>
      <c r="K27" s="44">
        <f t="shared" si="0"/>
        <v>460779.1650000001</v>
      </c>
    </row>
    <row r="28" spans="1:12" ht="34.5" x14ac:dyDescent="0.35">
      <c r="A28" s="37" t="e">
        <f t="shared" si="1"/>
        <v>#REF!</v>
      </c>
      <c r="B28" s="35">
        <v>571260</v>
      </c>
      <c r="C28" s="36" t="s">
        <v>68</v>
      </c>
      <c r="D28" s="36" t="s">
        <v>69</v>
      </c>
      <c r="E28" s="23" t="s">
        <v>18</v>
      </c>
      <c r="F28" s="23" t="s">
        <v>13</v>
      </c>
      <c r="G28" s="23" t="s">
        <v>3</v>
      </c>
      <c r="H28" s="23">
        <v>9</v>
      </c>
      <c r="I28" s="38">
        <v>45</v>
      </c>
      <c r="J28" s="74">
        <f>510*1.3</f>
        <v>663</v>
      </c>
      <c r="K28" s="44">
        <f t="shared" si="0"/>
        <v>29835</v>
      </c>
    </row>
    <row r="29" spans="1:12" ht="34.5" x14ac:dyDescent="0.35">
      <c r="A29" s="37" t="e">
        <f t="shared" si="1"/>
        <v>#REF!</v>
      </c>
      <c r="B29" s="35">
        <v>571263</v>
      </c>
      <c r="C29" s="36" t="s">
        <v>70</v>
      </c>
      <c r="D29" s="36" t="s">
        <v>71</v>
      </c>
      <c r="E29" s="23" t="s">
        <v>18</v>
      </c>
      <c r="F29" s="23" t="s">
        <v>13</v>
      </c>
      <c r="G29" s="23" t="s">
        <v>3</v>
      </c>
      <c r="H29" s="23">
        <v>17</v>
      </c>
      <c r="I29" s="38">
        <v>85</v>
      </c>
      <c r="J29" s="74">
        <v>6957</v>
      </c>
      <c r="K29" s="44">
        <f t="shared" si="0"/>
        <v>591345</v>
      </c>
    </row>
    <row r="30" spans="1:12" ht="23" x14ac:dyDescent="0.35">
      <c r="A30" s="37" t="e">
        <f t="shared" si="1"/>
        <v>#REF!</v>
      </c>
      <c r="B30" s="35">
        <v>571264</v>
      </c>
      <c r="C30" s="36" t="s">
        <v>72</v>
      </c>
      <c r="D30" s="36" t="s">
        <v>73</v>
      </c>
      <c r="E30" s="23" t="s">
        <v>18</v>
      </c>
      <c r="F30" s="23" t="s">
        <v>13</v>
      </c>
      <c r="G30" s="23" t="s">
        <v>3</v>
      </c>
      <c r="H30" s="23">
        <v>80</v>
      </c>
      <c r="I30" s="38">
        <v>400</v>
      </c>
      <c r="J30" s="74">
        <f>26650</f>
        <v>26650</v>
      </c>
      <c r="K30" s="44">
        <f t="shared" si="0"/>
        <v>10660000</v>
      </c>
    </row>
    <row r="31" spans="1:12" ht="23" x14ac:dyDescent="0.35">
      <c r="A31" s="37" t="e">
        <f t="shared" si="1"/>
        <v>#REF!</v>
      </c>
      <c r="B31" s="35">
        <v>571265</v>
      </c>
      <c r="C31" s="36" t="s">
        <v>61</v>
      </c>
      <c r="D31" s="36" t="s">
        <v>74</v>
      </c>
      <c r="E31" s="23" t="s">
        <v>18</v>
      </c>
      <c r="F31" s="23" t="s">
        <v>13</v>
      </c>
      <c r="G31" s="23" t="s">
        <v>3</v>
      </c>
      <c r="H31" s="23">
        <v>40</v>
      </c>
      <c r="I31" s="38">
        <v>200</v>
      </c>
      <c r="J31" s="74">
        <f>19000*1.05</f>
        <v>19950</v>
      </c>
      <c r="K31" s="44">
        <f t="shared" si="0"/>
        <v>3990000</v>
      </c>
    </row>
    <row r="32" spans="1:12" ht="23" x14ac:dyDescent="0.35">
      <c r="A32" s="37" t="e">
        <f t="shared" si="1"/>
        <v>#REF!</v>
      </c>
      <c r="B32" s="35">
        <v>571266</v>
      </c>
      <c r="C32" s="36" t="s">
        <v>63</v>
      </c>
      <c r="D32" s="36" t="s">
        <v>75</v>
      </c>
      <c r="E32" s="23" t="s">
        <v>18</v>
      </c>
      <c r="F32" s="23" t="s">
        <v>13</v>
      </c>
      <c r="G32" s="23" t="s">
        <v>3</v>
      </c>
      <c r="H32" s="23">
        <v>32</v>
      </c>
      <c r="I32" s="38">
        <v>160</v>
      </c>
      <c r="J32" s="74">
        <f>((17901+19000)/2)*1.05</f>
        <v>19373.025000000001</v>
      </c>
      <c r="K32" s="44">
        <f t="shared" si="0"/>
        <v>3099684</v>
      </c>
    </row>
    <row r="33" spans="1:11" ht="23" x14ac:dyDescent="0.35">
      <c r="A33" s="37" t="e">
        <f t="shared" si="1"/>
        <v>#REF!</v>
      </c>
      <c r="B33" s="35">
        <v>571267</v>
      </c>
      <c r="C33" s="36" t="s">
        <v>59</v>
      </c>
      <c r="D33" s="36" t="s">
        <v>76</v>
      </c>
      <c r="E33" s="23" t="s">
        <v>18</v>
      </c>
      <c r="F33" s="23" t="s">
        <v>13</v>
      </c>
      <c r="G33" s="23" t="s">
        <v>3</v>
      </c>
      <c r="H33" s="23">
        <v>40</v>
      </c>
      <c r="I33" s="38">
        <v>200</v>
      </c>
      <c r="J33" s="74">
        <f>(14920+18400)/2</f>
        <v>16660</v>
      </c>
      <c r="K33" s="44">
        <f t="shared" si="0"/>
        <v>3332000</v>
      </c>
    </row>
    <row r="34" spans="1:11" ht="23" x14ac:dyDescent="0.35">
      <c r="A34" s="37" t="e">
        <f t="shared" si="1"/>
        <v>#REF!</v>
      </c>
      <c r="B34" s="35">
        <v>571268</v>
      </c>
      <c r="C34" s="36" t="s">
        <v>59</v>
      </c>
      <c r="D34" s="36" t="s">
        <v>77</v>
      </c>
      <c r="E34" s="23" t="s">
        <v>18</v>
      </c>
      <c r="F34" s="23" t="s">
        <v>13</v>
      </c>
      <c r="G34" s="23" t="s">
        <v>3</v>
      </c>
      <c r="H34" s="23">
        <v>40</v>
      </c>
      <c r="I34" s="38">
        <v>200</v>
      </c>
      <c r="J34" s="74">
        <v>20634.349999999999</v>
      </c>
      <c r="K34" s="44">
        <f t="shared" si="0"/>
        <v>4126869.9999999995</v>
      </c>
    </row>
    <row r="35" spans="1:11" ht="23" x14ac:dyDescent="0.35">
      <c r="A35" s="37" t="e">
        <f t="shared" si="1"/>
        <v>#REF!</v>
      </c>
      <c r="B35" s="35">
        <v>571269</v>
      </c>
      <c r="C35" s="36" t="s">
        <v>78</v>
      </c>
      <c r="D35" s="36" t="s">
        <v>79</v>
      </c>
      <c r="E35" s="23" t="s">
        <v>18</v>
      </c>
      <c r="F35" s="23" t="s">
        <v>13</v>
      </c>
      <c r="G35" s="23" t="s">
        <v>3</v>
      </c>
      <c r="H35" s="23">
        <v>4</v>
      </c>
      <c r="I35" s="38">
        <v>20</v>
      </c>
      <c r="J35" s="74">
        <v>1</v>
      </c>
      <c r="K35" s="44">
        <f t="shared" si="0"/>
        <v>20</v>
      </c>
    </row>
    <row r="36" spans="1:11" ht="23" x14ac:dyDescent="0.35">
      <c r="A36" s="37" t="e">
        <f t="shared" si="1"/>
        <v>#REF!</v>
      </c>
      <c r="B36" s="35">
        <v>571270</v>
      </c>
      <c r="C36" s="36" t="s">
        <v>80</v>
      </c>
      <c r="D36" s="36" t="s">
        <v>81</v>
      </c>
      <c r="E36" s="23" t="s">
        <v>18</v>
      </c>
      <c r="F36" s="23" t="s">
        <v>13</v>
      </c>
      <c r="G36" s="23" t="s">
        <v>3</v>
      </c>
      <c r="H36" s="23">
        <v>4</v>
      </c>
      <c r="I36" s="38">
        <v>20</v>
      </c>
      <c r="J36" s="74">
        <v>1</v>
      </c>
      <c r="K36" s="44">
        <f t="shared" si="0"/>
        <v>20</v>
      </c>
    </row>
    <row r="37" spans="1:11" ht="34.5" x14ac:dyDescent="0.35">
      <c r="A37" s="37" t="e">
        <f t="shared" si="1"/>
        <v>#REF!</v>
      </c>
      <c r="B37" s="35">
        <v>571271</v>
      </c>
      <c r="C37" s="36" t="s">
        <v>82</v>
      </c>
      <c r="D37" s="36" t="s">
        <v>83</v>
      </c>
      <c r="E37" s="23" t="s">
        <v>18</v>
      </c>
      <c r="F37" s="23" t="s">
        <v>13</v>
      </c>
      <c r="G37" s="23" t="s">
        <v>3</v>
      </c>
      <c r="H37" s="23">
        <v>4</v>
      </c>
      <c r="I37" s="38">
        <v>20</v>
      </c>
      <c r="J37" s="74">
        <v>1</v>
      </c>
      <c r="K37" s="44">
        <f t="shared" si="0"/>
        <v>20</v>
      </c>
    </row>
    <row r="38" spans="1:11" ht="23" x14ac:dyDescent="0.35">
      <c r="A38" s="37" t="e">
        <f t="shared" si="1"/>
        <v>#REF!</v>
      </c>
      <c r="B38" s="35">
        <v>571272</v>
      </c>
      <c r="C38" s="36" t="s">
        <v>84</v>
      </c>
      <c r="D38" s="36" t="s">
        <v>85</v>
      </c>
      <c r="E38" s="23" t="s">
        <v>18</v>
      </c>
      <c r="F38" s="23" t="s">
        <v>13</v>
      </c>
      <c r="G38" s="23" t="s">
        <v>3</v>
      </c>
      <c r="H38" s="23">
        <v>8</v>
      </c>
      <c r="I38" s="38">
        <v>40</v>
      </c>
      <c r="J38" s="74">
        <v>1</v>
      </c>
      <c r="K38" s="44">
        <f t="shared" si="0"/>
        <v>40</v>
      </c>
    </row>
    <row r="39" spans="1:11" ht="23" x14ac:dyDescent="0.35">
      <c r="A39" s="37" t="e">
        <f t="shared" si="1"/>
        <v>#REF!</v>
      </c>
      <c r="B39" s="35">
        <v>571273</v>
      </c>
      <c r="C39" s="36" t="s">
        <v>86</v>
      </c>
      <c r="D39" s="36" t="s">
        <v>87</v>
      </c>
      <c r="E39" s="23" t="s">
        <v>18</v>
      </c>
      <c r="F39" s="23" t="s">
        <v>13</v>
      </c>
      <c r="G39" s="23" t="s">
        <v>3</v>
      </c>
      <c r="H39" s="23">
        <v>8</v>
      </c>
      <c r="I39" s="38">
        <v>40</v>
      </c>
      <c r="J39" s="74">
        <v>1</v>
      </c>
      <c r="K39" s="44">
        <f t="shared" si="0"/>
        <v>40</v>
      </c>
    </row>
    <row r="40" spans="1:11" ht="23" x14ac:dyDescent="0.35">
      <c r="A40" s="37" t="e">
        <f t="shared" si="1"/>
        <v>#REF!</v>
      </c>
      <c r="B40" s="35">
        <v>571274</v>
      </c>
      <c r="C40" s="36" t="s">
        <v>88</v>
      </c>
      <c r="D40" s="36" t="s">
        <v>89</v>
      </c>
      <c r="E40" s="23" t="s">
        <v>18</v>
      </c>
      <c r="F40" s="23" t="s">
        <v>13</v>
      </c>
      <c r="G40" s="23" t="s">
        <v>3</v>
      </c>
      <c r="H40" s="23">
        <v>8</v>
      </c>
      <c r="I40" s="38">
        <v>40</v>
      </c>
      <c r="J40" s="74">
        <v>1</v>
      </c>
      <c r="K40" s="44">
        <f t="shared" si="0"/>
        <v>40</v>
      </c>
    </row>
    <row r="41" spans="1:11" ht="23" x14ac:dyDescent="0.35">
      <c r="A41" s="37" t="e">
        <f t="shared" si="1"/>
        <v>#REF!</v>
      </c>
      <c r="B41" s="35">
        <v>571275</v>
      </c>
      <c r="C41" s="36" t="s">
        <v>90</v>
      </c>
      <c r="D41" s="36" t="s">
        <v>91</v>
      </c>
      <c r="E41" s="23" t="s">
        <v>18</v>
      </c>
      <c r="F41" s="23" t="s">
        <v>13</v>
      </c>
      <c r="G41" s="23" t="s">
        <v>3</v>
      </c>
      <c r="H41" s="23">
        <v>4</v>
      </c>
      <c r="I41" s="38">
        <v>20</v>
      </c>
      <c r="J41" s="74">
        <v>1</v>
      </c>
      <c r="K41" s="44">
        <f t="shared" si="0"/>
        <v>20</v>
      </c>
    </row>
    <row r="42" spans="1:11" ht="23" x14ac:dyDescent="0.35">
      <c r="A42" s="37" t="e">
        <f t="shared" si="1"/>
        <v>#REF!</v>
      </c>
      <c r="B42" s="35">
        <v>571276</v>
      </c>
      <c r="C42" s="36" t="s">
        <v>92</v>
      </c>
      <c r="D42" s="36" t="s">
        <v>93</v>
      </c>
      <c r="E42" s="23" t="s">
        <v>18</v>
      </c>
      <c r="F42" s="23" t="s">
        <v>13</v>
      </c>
      <c r="G42" s="23" t="s">
        <v>3</v>
      </c>
      <c r="H42" s="23">
        <v>4</v>
      </c>
      <c r="I42" s="38">
        <v>20</v>
      </c>
      <c r="J42" s="74">
        <v>1</v>
      </c>
      <c r="K42" s="44">
        <f t="shared" si="0"/>
        <v>20</v>
      </c>
    </row>
    <row r="43" spans="1:11" ht="23" x14ac:dyDescent="0.35">
      <c r="A43" s="37" t="e">
        <f t="shared" si="1"/>
        <v>#REF!</v>
      </c>
      <c r="B43" s="35">
        <v>571277</v>
      </c>
      <c r="C43" s="36" t="s">
        <v>94</v>
      </c>
      <c r="D43" s="36" t="s">
        <v>95</v>
      </c>
      <c r="E43" s="23" t="s">
        <v>18</v>
      </c>
      <c r="F43" s="23" t="s">
        <v>13</v>
      </c>
      <c r="G43" s="23" t="s">
        <v>3</v>
      </c>
      <c r="H43" s="23">
        <v>4</v>
      </c>
      <c r="I43" s="38">
        <v>20</v>
      </c>
      <c r="J43" s="74">
        <v>1</v>
      </c>
      <c r="K43" s="44">
        <f t="shared" si="0"/>
        <v>20</v>
      </c>
    </row>
    <row r="44" spans="1:11" ht="34.5" x14ac:dyDescent="0.35">
      <c r="A44" s="37" t="e">
        <f t="shared" si="1"/>
        <v>#REF!</v>
      </c>
      <c r="B44" s="35">
        <v>571279</v>
      </c>
      <c r="C44" s="36" t="s">
        <v>96</v>
      </c>
      <c r="D44" s="36" t="s">
        <v>97</v>
      </c>
      <c r="E44" s="23" t="s">
        <v>18</v>
      </c>
      <c r="F44" s="23" t="s">
        <v>13</v>
      </c>
      <c r="G44" s="23" t="s">
        <v>3</v>
      </c>
      <c r="H44" s="23">
        <v>4</v>
      </c>
      <c r="I44" s="38">
        <v>20</v>
      </c>
      <c r="J44" s="74">
        <v>1</v>
      </c>
      <c r="K44" s="44">
        <f t="shared" si="0"/>
        <v>20</v>
      </c>
    </row>
    <row r="45" spans="1:11" ht="34.5" x14ac:dyDescent="0.35">
      <c r="A45" s="37" t="e">
        <f t="shared" si="1"/>
        <v>#REF!</v>
      </c>
      <c r="B45" s="35">
        <v>571280</v>
      </c>
      <c r="C45" s="36" t="s">
        <v>98</v>
      </c>
      <c r="D45" s="36" t="s">
        <v>99</v>
      </c>
      <c r="E45" s="23" t="s">
        <v>18</v>
      </c>
      <c r="F45" s="23" t="s">
        <v>13</v>
      </c>
      <c r="G45" s="23" t="s">
        <v>3</v>
      </c>
      <c r="H45" s="23">
        <v>4</v>
      </c>
      <c r="I45" s="38">
        <v>20</v>
      </c>
      <c r="J45" s="74">
        <v>1</v>
      </c>
      <c r="K45" s="44">
        <f t="shared" si="0"/>
        <v>20</v>
      </c>
    </row>
    <row r="46" spans="1:11" ht="23" x14ac:dyDescent="0.35">
      <c r="A46" s="37" t="e">
        <f t="shared" si="1"/>
        <v>#REF!</v>
      </c>
      <c r="B46" s="35">
        <v>571281</v>
      </c>
      <c r="C46" s="36" t="s">
        <v>100</v>
      </c>
      <c r="D46" s="36" t="s">
        <v>101</v>
      </c>
      <c r="E46" s="23" t="s">
        <v>18</v>
      </c>
      <c r="F46" s="23" t="s">
        <v>13</v>
      </c>
      <c r="G46" s="23" t="s">
        <v>3</v>
      </c>
      <c r="H46" s="23">
        <v>4</v>
      </c>
      <c r="I46" s="38">
        <v>20</v>
      </c>
      <c r="J46" s="74">
        <v>1</v>
      </c>
      <c r="K46" s="44">
        <f t="shared" si="0"/>
        <v>20</v>
      </c>
    </row>
    <row r="47" spans="1:11" ht="23" x14ac:dyDescent="0.35">
      <c r="A47" s="37" t="e">
        <f t="shared" si="1"/>
        <v>#REF!</v>
      </c>
      <c r="B47" s="35">
        <v>571282</v>
      </c>
      <c r="C47" s="36" t="s">
        <v>102</v>
      </c>
      <c r="D47" s="36" t="s">
        <v>103</v>
      </c>
      <c r="E47" s="23" t="s">
        <v>18</v>
      </c>
      <c r="F47" s="23" t="s">
        <v>13</v>
      </c>
      <c r="G47" s="23" t="s">
        <v>3</v>
      </c>
      <c r="H47" s="23">
        <v>4</v>
      </c>
      <c r="I47" s="38">
        <v>20</v>
      </c>
      <c r="J47" s="74">
        <v>1</v>
      </c>
      <c r="K47" s="44">
        <f t="shared" si="0"/>
        <v>20</v>
      </c>
    </row>
    <row r="48" spans="1:11" ht="23" x14ac:dyDescent="0.35">
      <c r="A48" s="37" t="e">
        <f t="shared" si="1"/>
        <v>#REF!</v>
      </c>
      <c r="B48" s="35">
        <v>571283</v>
      </c>
      <c r="C48" s="36" t="s">
        <v>104</v>
      </c>
      <c r="D48" s="36" t="s">
        <v>105</v>
      </c>
      <c r="E48" s="23" t="s">
        <v>18</v>
      </c>
      <c r="F48" s="23" t="s">
        <v>13</v>
      </c>
      <c r="G48" s="23" t="s">
        <v>3</v>
      </c>
      <c r="H48" s="23">
        <v>4</v>
      </c>
      <c r="I48" s="38">
        <v>20</v>
      </c>
      <c r="J48" s="74">
        <v>1</v>
      </c>
      <c r="K48" s="44">
        <f t="shared" si="0"/>
        <v>20</v>
      </c>
    </row>
    <row r="49" spans="1:11" ht="34.5" x14ac:dyDescent="0.35">
      <c r="A49" s="37" t="e">
        <f t="shared" si="1"/>
        <v>#REF!</v>
      </c>
      <c r="B49" s="35">
        <v>571284</v>
      </c>
      <c r="C49" s="36" t="s">
        <v>106</v>
      </c>
      <c r="D49" s="36" t="s">
        <v>107</v>
      </c>
      <c r="E49" s="23" t="s">
        <v>18</v>
      </c>
      <c r="F49" s="23" t="s">
        <v>13</v>
      </c>
      <c r="G49" s="23" t="s">
        <v>3</v>
      </c>
      <c r="H49" s="23">
        <v>15</v>
      </c>
      <c r="I49" s="38">
        <v>75</v>
      </c>
      <c r="J49" s="74">
        <v>2150</v>
      </c>
      <c r="K49" s="44">
        <f t="shared" si="0"/>
        <v>161250</v>
      </c>
    </row>
    <row r="50" spans="1:11" ht="34.5" x14ac:dyDescent="0.35">
      <c r="A50" s="37" t="e">
        <f t="shared" si="1"/>
        <v>#REF!</v>
      </c>
      <c r="B50" s="35">
        <v>571285</v>
      </c>
      <c r="C50" s="36" t="s">
        <v>108</v>
      </c>
      <c r="D50" s="36" t="s">
        <v>109</v>
      </c>
      <c r="E50" s="23" t="s">
        <v>18</v>
      </c>
      <c r="F50" s="23" t="s">
        <v>13</v>
      </c>
      <c r="G50" s="23" t="s">
        <v>3</v>
      </c>
      <c r="H50" s="23">
        <v>15</v>
      </c>
      <c r="I50" s="38">
        <v>75</v>
      </c>
      <c r="J50" s="74">
        <v>1717.15</v>
      </c>
      <c r="K50" s="44">
        <f t="shared" si="0"/>
        <v>128786.25</v>
      </c>
    </row>
    <row r="51" spans="1:11" ht="46" x14ac:dyDescent="0.35">
      <c r="A51" s="37" t="e">
        <f t="shared" si="1"/>
        <v>#REF!</v>
      </c>
      <c r="B51" s="35">
        <v>571286</v>
      </c>
      <c r="C51" s="36" t="s">
        <v>110</v>
      </c>
      <c r="D51" s="36" t="s">
        <v>111</v>
      </c>
      <c r="E51" s="23" t="s">
        <v>18</v>
      </c>
      <c r="F51" s="23" t="s">
        <v>13</v>
      </c>
      <c r="G51" s="23" t="s">
        <v>3</v>
      </c>
      <c r="H51" s="23">
        <v>10</v>
      </c>
      <c r="I51" s="38">
        <v>50</v>
      </c>
      <c r="J51" s="74">
        <f>25000*1.3</f>
        <v>32500</v>
      </c>
      <c r="K51" s="44">
        <f t="shared" si="0"/>
        <v>1625000</v>
      </c>
    </row>
    <row r="52" spans="1:11" ht="34.5" x14ac:dyDescent="0.35">
      <c r="A52" s="37" t="e">
        <f t="shared" si="1"/>
        <v>#REF!</v>
      </c>
      <c r="B52" s="35">
        <v>571287</v>
      </c>
      <c r="C52" s="36" t="s">
        <v>112</v>
      </c>
      <c r="D52" s="36" t="s">
        <v>113</v>
      </c>
      <c r="E52" s="23" t="s">
        <v>18</v>
      </c>
      <c r="F52" s="23" t="s">
        <v>13</v>
      </c>
      <c r="G52" s="23" t="s">
        <v>3</v>
      </c>
      <c r="H52" s="23">
        <v>4</v>
      </c>
      <c r="I52" s="38">
        <v>20</v>
      </c>
      <c r="J52" s="74">
        <v>180375</v>
      </c>
      <c r="K52" s="44">
        <f t="shared" si="0"/>
        <v>3607500</v>
      </c>
    </row>
    <row r="53" spans="1:11" ht="23" x14ac:dyDescent="0.35">
      <c r="A53" s="37" t="e">
        <f t="shared" si="1"/>
        <v>#REF!</v>
      </c>
      <c r="B53" s="35">
        <v>571288</v>
      </c>
      <c r="C53" s="36" t="s">
        <v>114</v>
      </c>
      <c r="D53" s="36" t="s">
        <v>115</v>
      </c>
      <c r="E53" s="23" t="s">
        <v>18</v>
      </c>
      <c r="F53" s="23" t="s">
        <v>13</v>
      </c>
      <c r="G53" s="23" t="s">
        <v>3</v>
      </c>
      <c r="H53" s="23">
        <v>17</v>
      </c>
      <c r="I53" s="38">
        <v>85</v>
      </c>
      <c r="J53" s="74">
        <v>34926.959999999999</v>
      </c>
      <c r="K53" s="44">
        <f t="shared" si="0"/>
        <v>2968791.6</v>
      </c>
    </row>
    <row r="54" spans="1:11" ht="34.5" x14ac:dyDescent="0.35">
      <c r="A54" s="37" t="e">
        <f t="shared" si="1"/>
        <v>#REF!</v>
      </c>
      <c r="B54" s="35">
        <v>571289</v>
      </c>
      <c r="C54" s="36" t="s">
        <v>116</v>
      </c>
      <c r="D54" s="36" t="s">
        <v>117</v>
      </c>
      <c r="E54" s="23" t="s">
        <v>18</v>
      </c>
      <c r="F54" s="23" t="s">
        <v>13</v>
      </c>
      <c r="G54" s="23" t="s">
        <v>3</v>
      </c>
      <c r="H54" s="23">
        <v>17</v>
      </c>
      <c r="I54" s="38">
        <v>85</v>
      </c>
      <c r="J54" s="74">
        <v>7572.24</v>
      </c>
      <c r="K54" s="44">
        <f t="shared" si="0"/>
        <v>643640.4</v>
      </c>
    </row>
    <row r="55" spans="1:11" ht="34.5" x14ac:dyDescent="0.35">
      <c r="A55" s="37" t="e">
        <f t="shared" si="1"/>
        <v>#REF!</v>
      </c>
      <c r="B55" s="35">
        <v>571290</v>
      </c>
      <c r="C55" s="36" t="s">
        <v>118</v>
      </c>
      <c r="D55" s="36" t="s">
        <v>119</v>
      </c>
      <c r="E55" s="23" t="s">
        <v>18</v>
      </c>
      <c r="F55" s="23" t="s">
        <v>13</v>
      </c>
      <c r="G55" s="23" t="s">
        <v>3</v>
      </c>
      <c r="H55" s="23">
        <v>40</v>
      </c>
      <c r="I55" s="38">
        <v>200</v>
      </c>
      <c r="J55" s="74">
        <v>10207.120000000001</v>
      </c>
      <c r="K55" s="44">
        <f t="shared" si="0"/>
        <v>2041424.0000000002</v>
      </c>
    </row>
    <row r="56" spans="1:11" ht="138" x14ac:dyDescent="0.35">
      <c r="A56" s="37" t="e">
        <f t="shared" si="1"/>
        <v>#REF!</v>
      </c>
      <c r="B56" s="35">
        <v>571291</v>
      </c>
      <c r="C56" s="36" t="s">
        <v>120</v>
      </c>
      <c r="D56" s="36" t="s">
        <v>121</v>
      </c>
      <c r="E56" s="23" t="s">
        <v>18</v>
      </c>
      <c r="F56" s="23" t="s">
        <v>13</v>
      </c>
      <c r="G56" s="23" t="s">
        <v>3</v>
      </c>
      <c r="H56" s="23">
        <v>40</v>
      </c>
      <c r="I56" s="38">
        <v>200</v>
      </c>
      <c r="J56" s="74">
        <f>64796.5*1.1</f>
        <v>71276.150000000009</v>
      </c>
      <c r="K56" s="44">
        <f t="shared" si="0"/>
        <v>14255230.000000002</v>
      </c>
    </row>
    <row r="57" spans="1:11" ht="23" x14ac:dyDescent="0.35">
      <c r="A57" s="37" t="e">
        <f t="shared" si="1"/>
        <v>#REF!</v>
      </c>
      <c r="B57" s="35">
        <v>571319</v>
      </c>
      <c r="C57" s="36" t="s">
        <v>122</v>
      </c>
      <c r="D57" s="36" t="s">
        <v>123</v>
      </c>
      <c r="E57" s="23" t="s">
        <v>18</v>
      </c>
      <c r="F57" s="23" t="s">
        <v>13</v>
      </c>
      <c r="G57" s="23" t="s">
        <v>3</v>
      </c>
      <c r="H57" s="23">
        <v>2</v>
      </c>
      <c r="I57" s="38">
        <v>10</v>
      </c>
      <c r="J57" s="74">
        <v>56805.599999999999</v>
      </c>
      <c r="K57" s="44">
        <f t="shared" si="0"/>
        <v>568056</v>
      </c>
    </row>
    <row r="58" spans="1:11" ht="46" x14ac:dyDescent="0.35">
      <c r="A58" s="37" t="e">
        <f t="shared" si="1"/>
        <v>#REF!</v>
      </c>
      <c r="B58" s="35">
        <v>571323</v>
      </c>
      <c r="C58" s="36" t="s">
        <v>124</v>
      </c>
      <c r="D58" s="36" t="s">
        <v>125</v>
      </c>
      <c r="E58" s="23" t="s">
        <v>18</v>
      </c>
      <c r="F58" s="23" t="s">
        <v>13</v>
      </c>
      <c r="G58" s="23" t="s">
        <v>3</v>
      </c>
      <c r="H58" s="23">
        <v>8</v>
      </c>
      <c r="I58" s="38">
        <v>40</v>
      </c>
      <c r="J58" s="74">
        <v>1</v>
      </c>
      <c r="K58" s="44">
        <f t="shared" si="0"/>
        <v>40</v>
      </c>
    </row>
    <row r="59" spans="1:11" ht="46" x14ac:dyDescent="0.35">
      <c r="A59" s="37" t="e">
        <f t="shared" si="1"/>
        <v>#REF!</v>
      </c>
      <c r="B59" s="35">
        <v>571324</v>
      </c>
      <c r="C59" s="36" t="s">
        <v>124</v>
      </c>
      <c r="D59" s="36" t="s">
        <v>128</v>
      </c>
      <c r="E59" s="23" t="s">
        <v>18</v>
      </c>
      <c r="F59" s="23" t="s">
        <v>13</v>
      </c>
      <c r="G59" s="23" t="s">
        <v>3</v>
      </c>
      <c r="H59" s="23">
        <v>9</v>
      </c>
      <c r="I59" s="38">
        <v>45</v>
      </c>
      <c r="J59" s="74">
        <v>25970</v>
      </c>
      <c r="K59" s="44">
        <f t="shared" si="0"/>
        <v>1168650</v>
      </c>
    </row>
    <row r="60" spans="1:11" ht="46" x14ac:dyDescent="0.35">
      <c r="A60" s="37" t="e">
        <f t="shared" si="1"/>
        <v>#REF!</v>
      </c>
      <c r="B60" s="35">
        <v>571325</v>
      </c>
      <c r="C60" s="36" t="s">
        <v>126</v>
      </c>
      <c r="D60" s="36" t="s">
        <v>127</v>
      </c>
      <c r="E60" s="23" t="s">
        <v>18</v>
      </c>
      <c r="F60" s="23" t="s">
        <v>13</v>
      </c>
      <c r="G60" s="23" t="s">
        <v>3</v>
      </c>
      <c r="H60" s="23">
        <v>9</v>
      </c>
      <c r="I60" s="38">
        <v>45</v>
      </c>
      <c r="J60" s="74">
        <v>1</v>
      </c>
      <c r="K60" s="44">
        <f t="shared" si="0"/>
        <v>45</v>
      </c>
    </row>
    <row r="61" spans="1:11" ht="92" x14ac:dyDescent="0.35">
      <c r="A61" s="37" t="e">
        <f t="shared" si="1"/>
        <v>#REF!</v>
      </c>
      <c r="B61" s="35">
        <v>574032</v>
      </c>
      <c r="C61" s="36" t="s">
        <v>129</v>
      </c>
      <c r="D61" s="36" t="s">
        <v>130</v>
      </c>
      <c r="E61" s="23" t="s">
        <v>306</v>
      </c>
      <c r="F61" s="23" t="s">
        <v>13</v>
      </c>
      <c r="G61" s="23" t="s">
        <v>3</v>
      </c>
      <c r="H61" s="23">
        <v>9</v>
      </c>
      <c r="I61" s="38">
        <v>45</v>
      </c>
      <c r="J61" s="74">
        <f>20000*1.4</f>
        <v>28000</v>
      </c>
      <c r="K61" s="44">
        <f t="shared" si="0"/>
        <v>1260000</v>
      </c>
    </row>
    <row r="62" spans="1:11" ht="80.5" x14ac:dyDescent="0.35">
      <c r="A62" s="37" t="e">
        <f t="shared" si="1"/>
        <v>#REF!</v>
      </c>
      <c r="B62" s="35">
        <v>574392</v>
      </c>
      <c r="C62" s="36" t="s">
        <v>131</v>
      </c>
      <c r="D62" s="36" t="s">
        <v>132</v>
      </c>
      <c r="E62" s="23" t="s">
        <v>18</v>
      </c>
      <c r="F62" s="23" t="s">
        <v>13</v>
      </c>
      <c r="G62" s="23" t="s">
        <v>3</v>
      </c>
      <c r="H62" s="23">
        <v>4</v>
      </c>
      <c r="I62" s="38">
        <v>20</v>
      </c>
      <c r="J62" s="74">
        <v>1</v>
      </c>
      <c r="K62" s="44">
        <f t="shared" si="0"/>
        <v>20</v>
      </c>
    </row>
    <row r="63" spans="1:11" ht="103.5" x14ac:dyDescent="0.35">
      <c r="A63" s="37" t="e">
        <f t="shared" si="1"/>
        <v>#REF!</v>
      </c>
      <c r="B63" s="35">
        <v>574393</v>
      </c>
      <c r="C63" s="36" t="s">
        <v>133</v>
      </c>
      <c r="D63" s="36" t="s">
        <v>134</v>
      </c>
      <c r="E63" s="23" t="s">
        <v>18</v>
      </c>
      <c r="F63" s="23" t="s">
        <v>13</v>
      </c>
      <c r="G63" s="23" t="s">
        <v>3</v>
      </c>
      <c r="H63" s="23">
        <v>3</v>
      </c>
      <c r="I63" s="38">
        <v>15</v>
      </c>
      <c r="J63" s="74">
        <v>4582.8</v>
      </c>
      <c r="K63" s="44">
        <f t="shared" si="0"/>
        <v>68742</v>
      </c>
    </row>
    <row r="64" spans="1:11" ht="34.5" x14ac:dyDescent="0.35">
      <c r="A64" s="37" t="e">
        <f t="shared" si="1"/>
        <v>#REF!</v>
      </c>
      <c r="B64" s="35">
        <v>574397</v>
      </c>
      <c r="C64" s="36" t="s">
        <v>135</v>
      </c>
      <c r="D64" s="36" t="s">
        <v>136</v>
      </c>
      <c r="E64" s="23" t="s">
        <v>18</v>
      </c>
      <c r="F64" s="23" t="s">
        <v>13</v>
      </c>
      <c r="G64" s="23" t="s">
        <v>3</v>
      </c>
      <c r="H64" s="23">
        <v>4</v>
      </c>
      <c r="I64" s="38">
        <v>20</v>
      </c>
      <c r="J64" s="53">
        <v>1</v>
      </c>
      <c r="K64" s="44">
        <f t="shared" si="0"/>
        <v>20</v>
      </c>
    </row>
    <row r="65" spans="1:13" ht="57.5" x14ac:dyDescent="0.35">
      <c r="A65" s="37" t="e">
        <f t="shared" si="1"/>
        <v>#REF!</v>
      </c>
      <c r="B65" s="35">
        <v>574402</v>
      </c>
      <c r="C65" s="36" t="s">
        <v>137</v>
      </c>
      <c r="D65" s="36" t="s">
        <v>138</v>
      </c>
      <c r="E65" s="23" t="s">
        <v>18</v>
      </c>
      <c r="F65" s="23" t="s">
        <v>13</v>
      </c>
      <c r="G65" s="23" t="s">
        <v>3</v>
      </c>
      <c r="H65" s="23">
        <v>3</v>
      </c>
      <c r="I65" s="38">
        <v>15</v>
      </c>
      <c r="J65" s="39">
        <v>4464.33</v>
      </c>
      <c r="K65" s="44">
        <f t="shared" si="0"/>
        <v>66964.95</v>
      </c>
    </row>
    <row r="66" spans="1:13" ht="409.5" x14ac:dyDescent="0.35">
      <c r="A66" s="37" t="e">
        <f t="shared" si="1"/>
        <v>#REF!</v>
      </c>
      <c r="B66" s="35">
        <v>574403</v>
      </c>
      <c r="C66" s="36" t="s">
        <v>139</v>
      </c>
      <c r="D66" s="36" t="s">
        <v>140</v>
      </c>
      <c r="E66" s="23" t="s">
        <v>18</v>
      </c>
      <c r="F66" s="23" t="s">
        <v>13</v>
      </c>
      <c r="G66" s="23" t="s">
        <v>3</v>
      </c>
      <c r="H66" s="23">
        <v>10</v>
      </c>
      <c r="I66" s="38">
        <v>50</v>
      </c>
      <c r="J66" s="39">
        <v>11124.63</v>
      </c>
      <c r="K66" s="44">
        <f t="shared" si="0"/>
        <v>556231.5</v>
      </c>
      <c r="L66" s="137" t="s">
        <v>1544</v>
      </c>
      <c r="M66" s="139" t="s">
        <v>1543</v>
      </c>
    </row>
    <row r="67" spans="1:13" ht="92" x14ac:dyDescent="0.35">
      <c r="A67" s="37" t="e">
        <f t="shared" si="1"/>
        <v>#REF!</v>
      </c>
      <c r="B67" s="35">
        <v>574404</v>
      </c>
      <c r="C67" s="36" t="s">
        <v>141</v>
      </c>
      <c r="D67" s="36" t="s">
        <v>142</v>
      </c>
      <c r="E67" s="23" t="s">
        <v>18</v>
      </c>
      <c r="F67" s="23" t="s">
        <v>13</v>
      </c>
      <c r="G67" s="23" t="s">
        <v>3</v>
      </c>
      <c r="H67" s="23">
        <v>7</v>
      </c>
      <c r="I67" s="38">
        <v>35</v>
      </c>
      <c r="J67" s="39">
        <v>36951.08</v>
      </c>
      <c r="K67" s="44">
        <f t="shared" ref="K67:K131" si="2">I67*J67</f>
        <v>1293287.8</v>
      </c>
    </row>
    <row r="68" spans="1:13" ht="34.5" x14ac:dyDescent="0.35">
      <c r="A68" s="37" t="e">
        <f t="shared" si="1"/>
        <v>#REF!</v>
      </c>
      <c r="B68" s="35">
        <v>574411</v>
      </c>
      <c r="C68" s="36" t="s">
        <v>143</v>
      </c>
      <c r="D68" s="36" t="s">
        <v>144</v>
      </c>
      <c r="E68" s="23" t="s">
        <v>18</v>
      </c>
      <c r="F68" s="23" t="s">
        <v>13</v>
      </c>
      <c r="G68" s="23" t="s">
        <v>3</v>
      </c>
      <c r="H68" s="23">
        <v>6</v>
      </c>
      <c r="I68" s="38">
        <v>30</v>
      </c>
      <c r="J68" s="53">
        <v>1</v>
      </c>
      <c r="K68" s="44">
        <f t="shared" si="2"/>
        <v>30</v>
      </c>
    </row>
    <row r="69" spans="1:13" ht="80.5" x14ac:dyDescent="0.35">
      <c r="A69" s="37" t="e">
        <f t="shared" si="1"/>
        <v>#REF!</v>
      </c>
      <c r="B69" s="35">
        <v>574412</v>
      </c>
      <c r="C69" s="36" t="s">
        <v>145</v>
      </c>
      <c r="D69" s="36" t="s">
        <v>146</v>
      </c>
      <c r="E69" s="23" t="s">
        <v>18</v>
      </c>
      <c r="F69" s="23" t="s">
        <v>13</v>
      </c>
      <c r="G69" s="23" t="s">
        <v>3</v>
      </c>
      <c r="H69" s="23">
        <v>2</v>
      </c>
      <c r="I69" s="38">
        <v>10</v>
      </c>
      <c r="J69" s="39">
        <v>15782.03</v>
      </c>
      <c r="K69" s="44">
        <f t="shared" si="2"/>
        <v>157820.30000000002</v>
      </c>
    </row>
    <row r="70" spans="1:13" ht="69" x14ac:dyDescent="0.35">
      <c r="A70" s="37">
        <f t="shared" ref="A70:A133" si="3">ROW(A61)</f>
        <v>61</v>
      </c>
      <c r="B70" s="35">
        <v>574417</v>
      </c>
      <c r="C70" s="36" t="s">
        <v>147</v>
      </c>
      <c r="D70" s="36" t="s">
        <v>148</v>
      </c>
      <c r="E70" s="23" t="s">
        <v>18</v>
      </c>
      <c r="F70" s="23" t="s">
        <v>13</v>
      </c>
      <c r="G70" s="23" t="s">
        <v>3</v>
      </c>
      <c r="H70" s="23">
        <v>4</v>
      </c>
      <c r="I70" s="38">
        <v>20</v>
      </c>
      <c r="J70" s="53">
        <v>1</v>
      </c>
      <c r="K70" s="44">
        <f t="shared" si="2"/>
        <v>20</v>
      </c>
    </row>
    <row r="71" spans="1:13" ht="34.5" x14ac:dyDescent="0.35">
      <c r="A71" s="37">
        <f t="shared" si="3"/>
        <v>62</v>
      </c>
      <c r="B71" s="35">
        <v>575253</v>
      </c>
      <c r="C71" s="36" t="s">
        <v>149</v>
      </c>
      <c r="D71" s="36" t="s">
        <v>150</v>
      </c>
      <c r="E71" s="23" t="s">
        <v>314</v>
      </c>
      <c r="F71" s="23" t="s">
        <v>13</v>
      </c>
      <c r="G71" s="23" t="s">
        <v>3</v>
      </c>
      <c r="H71" s="23">
        <v>4</v>
      </c>
      <c r="I71" s="38">
        <v>20</v>
      </c>
      <c r="J71" s="53">
        <v>1</v>
      </c>
      <c r="K71" s="44">
        <f t="shared" si="2"/>
        <v>20</v>
      </c>
    </row>
    <row r="72" spans="1:13" ht="46" x14ac:dyDescent="0.35">
      <c r="A72" s="37">
        <f t="shared" si="3"/>
        <v>63</v>
      </c>
      <c r="B72" s="35">
        <v>575294</v>
      </c>
      <c r="C72" s="36" t="s">
        <v>151</v>
      </c>
      <c r="D72" s="36" t="s">
        <v>152</v>
      </c>
      <c r="E72" s="23" t="s">
        <v>314</v>
      </c>
      <c r="F72" s="23" t="s">
        <v>13</v>
      </c>
      <c r="G72" s="23" t="s">
        <v>3</v>
      </c>
      <c r="H72" s="23">
        <v>4</v>
      </c>
      <c r="I72" s="38">
        <v>20</v>
      </c>
      <c r="J72" s="53">
        <v>1</v>
      </c>
      <c r="K72" s="44">
        <f t="shared" si="2"/>
        <v>20</v>
      </c>
    </row>
    <row r="73" spans="1:13" ht="103.5" x14ac:dyDescent="0.35">
      <c r="A73" s="37">
        <f t="shared" si="3"/>
        <v>64</v>
      </c>
      <c r="B73" s="35">
        <v>576684</v>
      </c>
      <c r="C73" s="36" t="s">
        <v>153</v>
      </c>
      <c r="D73" s="36" t="s">
        <v>154</v>
      </c>
      <c r="E73" s="23" t="s">
        <v>18</v>
      </c>
      <c r="F73" s="23" t="s">
        <v>13</v>
      </c>
      <c r="G73" s="23" t="s">
        <v>3</v>
      </c>
      <c r="H73" s="23">
        <v>30</v>
      </c>
      <c r="I73" s="38">
        <v>150</v>
      </c>
      <c r="J73" s="39">
        <v>12500</v>
      </c>
      <c r="K73" s="44">
        <f t="shared" si="2"/>
        <v>1875000</v>
      </c>
    </row>
    <row r="74" spans="1:13" ht="103.5" x14ac:dyDescent="0.35">
      <c r="A74" s="37">
        <f t="shared" si="3"/>
        <v>65</v>
      </c>
      <c r="B74" s="45" t="s">
        <v>155</v>
      </c>
      <c r="C74" s="36" t="s">
        <v>156</v>
      </c>
      <c r="D74" s="36" t="s">
        <v>157</v>
      </c>
      <c r="E74" s="23" t="s">
        <v>18</v>
      </c>
      <c r="F74" s="23" t="s">
        <v>13</v>
      </c>
      <c r="G74" s="23" t="s">
        <v>3</v>
      </c>
      <c r="H74" s="23">
        <v>30</v>
      </c>
      <c r="I74" s="38">
        <v>150</v>
      </c>
      <c r="J74" s="39">
        <v>12500</v>
      </c>
      <c r="K74" s="44">
        <f t="shared" si="2"/>
        <v>1875000</v>
      </c>
    </row>
    <row r="75" spans="1:13" ht="46" x14ac:dyDescent="0.35">
      <c r="A75" s="37">
        <f t="shared" si="3"/>
        <v>66</v>
      </c>
      <c r="B75" s="35">
        <v>576689</v>
      </c>
      <c r="C75" s="36" t="s">
        <v>158</v>
      </c>
      <c r="D75" s="36" t="s">
        <v>159</v>
      </c>
      <c r="E75" s="23" t="s">
        <v>311</v>
      </c>
      <c r="F75" s="23" t="s">
        <v>13</v>
      </c>
      <c r="G75" s="23" t="s">
        <v>3</v>
      </c>
      <c r="H75" s="23">
        <v>10</v>
      </c>
      <c r="I75" s="38">
        <v>50</v>
      </c>
      <c r="J75" s="39">
        <v>2173.5700000000002</v>
      </c>
      <c r="K75" s="44">
        <f t="shared" si="2"/>
        <v>108678.50000000001</v>
      </c>
    </row>
    <row r="76" spans="1:13" ht="57.5" x14ac:dyDescent="0.35">
      <c r="A76" s="37">
        <f t="shared" si="3"/>
        <v>67</v>
      </c>
      <c r="B76" s="35">
        <v>576701</v>
      </c>
      <c r="C76" s="36" t="s">
        <v>160</v>
      </c>
      <c r="D76" s="36" t="s">
        <v>161</v>
      </c>
      <c r="E76" s="23" t="s">
        <v>311</v>
      </c>
      <c r="F76" s="23" t="s">
        <v>13</v>
      </c>
      <c r="G76" s="23" t="s">
        <v>3</v>
      </c>
      <c r="H76" s="23">
        <v>4</v>
      </c>
      <c r="I76" s="38">
        <v>20</v>
      </c>
      <c r="J76" s="39">
        <v>3756.66</v>
      </c>
      <c r="K76" s="44">
        <f t="shared" si="2"/>
        <v>75133.2</v>
      </c>
    </row>
    <row r="77" spans="1:13" ht="46" x14ac:dyDescent="0.35">
      <c r="A77" s="37">
        <f t="shared" si="3"/>
        <v>68</v>
      </c>
      <c r="B77" s="35">
        <v>576728</v>
      </c>
      <c r="C77" s="36" t="s">
        <v>162</v>
      </c>
      <c r="D77" s="36" t="s">
        <v>163</v>
      </c>
      <c r="E77" s="23" t="s">
        <v>311</v>
      </c>
      <c r="F77" s="23" t="s">
        <v>13</v>
      </c>
      <c r="G77" s="23" t="s">
        <v>3</v>
      </c>
      <c r="H77" s="23">
        <v>1</v>
      </c>
      <c r="I77" s="38">
        <v>6</v>
      </c>
      <c r="J77" s="39">
        <v>38390</v>
      </c>
      <c r="K77" s="44">
        <f t="shared" si="2"/>
        <v>230340</v>
      </c>
    </row>
    <row r="78" spans="1:13" ht="23" x14ac:dyDescent="0.35">
      <c r="A78" s="37">
        <f t="shared" si="3"/>
        <v>69</v>
      </c>
      <c r="B78" s="35">
        <v>576739</v>
      </c>
      <c r="C78" s="36" t="s">
        <v>164</v>
      </c>
      <c r="D78" s="36" t="s">
        <v>165</v>
      </c>
      <c r="E78" s="23" t="s">
        <v>311</v>
      </c>
      <c r="F78" s="23" t="s">
        <v>13</v>
      </c>
      <c r="G78" s="23" t="s">
        <v>3</v>
      </c>
      <c r="H78" s="23">
        <v>2</v>
      </c>
      <c r="I78" s="38">
        <v>10</v>
      </c>
      <c r="J78" s="39">
        <v>1219.96</v>
      </c>
      <c r="K78" s="44">
        <f t="shared" si="2"/>
        <v>12199.6</v>
      </c>
    </row>
    <row r="79" spans="1:13" ht="46" x14ac:dyDescent="0.35">
      <c r="A79" s="37">
        <f t="shared" si="3"/>
        <v>70</v>
      </c>
      <c r="B79" s="35">
        <v>576740</v>
      </c>
      <c r="C79" s="36" t="s">
        <v>166</v>
      </c>
      <c r="D79" s="36" t="s">
        <v>167</v>
      </c>
      <c r="E79" s="23" t="s">
        <v>311</v>
      </c>
      <c r="F79" s="23" t="s">
        <v>13</v>
      </c>
      <c r="G79" s="23" t="s">
        <v>3</v>
      </c>
      <c r="H79" s="23">
        <v>2</v>
      </c>
      <c r="I79" s="38">
        <v>10</v>
      </c>
      <c r="J79" s="39">
        <v>2879.1</v>
      </c>
      <c r="K79" s="44">
        <f t="shared" si="2"/>
        <v>28791</v>
      </c>
    </row>
    <row r="80" spans="1:13" ht="34.5" x14ac:dyDescent="0.35">
      <c r="A80" s="37">
        <f t="shared" si="3"/>
        <v>71</v>
      </c>
      <c r="B80" s="35">
        <v>576741</v>
      </c>
      <c r="C80" s="36" t="s">
        <v>168</v>
      </c>
      <c r="D80" s="36" t="s">
        <v>169</v>
      </c>
      <c r="E80" s="23" t="s">
        <v>311</v>
      </c>
      <c r="F80" s="23" t="s">
        <v>13</v>
      </c>
      <c r="G80" s="23" t="s">
        <v>3</v>
      </c>
      <c r="H80" s="23">
        <v>7</v>
      </c>
      <c r="I80" s="38">
        <v>35</v>
      </c>
      <c r="J80" s="39">
        <v>1219.96</v>
      </c>
      <c r="K80" s="44">
        <f t="shared" si="2"/>
        <v>42698.6</v>
      </c>
    </row>
    <row r="81" spans="1:11" ht="34.5" x14ac:dyDescent="0.35">
      <c r="A81" s="37">
        <f t="shared" si="3"/>
        <v>72</v>
      </c>
      <c r="B81" s="35">
        <v>576742</v>
      </c>
      <c r="C81" s="36" t="s">
        <v>170</v>
      </c>
      <c r="D81" s="36" t="s">
        <v>171</v>
      </c>
      <c r="E81" s="23" t="s">
        <v>311</v>
      </c>
      <c r="F81" s="23" t="s">
        <v>13</v>
      </c>
      <c r="G81" s="23" t="s">
        <v>3</v>
      </c>
      <c r="H81" s="23">
        <v>2</v>
      </c>
      <c r="I81" s="38">
        <v>10</v>
      </c>
      <c r="J81" s="39">
        <v>6695</v>
      </c>
      <c r="K81" s="44">
        <f t="shared" si="2"/>
        <v>66950</v>
      </c>
    </row>
    <row r="82" spans="1:11" ht="46" x14ac:dyDescent="0.35">
      <c r="A82" s="37">
        <f t="shared" si="3"/>
        <v>73</v>
      </c>
      <c r="B82" s="35">
        <v>576743</v>
      </c>
      <c r="C82" s="36" t="s">
        <v>172</v>
      </c>
      <c r="D82" s="36" t="s">
        <v>173</v>
      </c>
      <c r="E82" s="23" t="s">
        <v>311</v>
      </c>
      <c r="F82" s="23" t="s">
        <v>13</v>
      </c>
      <c r="G82" s="23" t="s">
        <v>3</v>
      </c>
      <c r="H82" s="23">
        <v>25</v>
      </c>
      <c r="I82" s="38">
        <v>125</v>
      </c>
      <c r="J82" s="39">
        <v>1135.6300000000001</v>
      </c>
      <c r="K82" s="44">
        <f t="shared" si="2"/>
        <v>141953.75</v>
      </c>
    </row>
    <row r="83" spans="1:11" ht="34.5" x14ac:dyDescent="0.35">
      <c r="A83" s="37">
        <f t="shared" si="3"/>
        <v>74</v>
      </c>
      <c r="B83" s="35">
        <v>576744</v>
      </c>
      <c r="C83" s="36" t="s">
        <v>174</v>
      </c>
      <c r="D83" s="36" t="s">
        <v>175</v>
      </c>
      <c r="E83" s="23" t="s">
        <v>311</v>
      </c>
      <c r="F83" s="23" t="s">
        <v>13</v>
      </c>
      <c r="G83" s="23" t="s">
        <v>3</v>
      </c>
      <c r="H83" s="23">
        <v>4</v>
      </c>
      <c r="I83" s="38">
        <v>20</v>
      </c>
      <c r="J83" s="39">
        <v>4095</v>
      </c>
      <c r="K83" s="44">
        <f t="shared" si="2"/>
        <v>81900</v>
      </c>
    </row>
    <row r="84" spans="1:11" ht="92" x14ac:dyDescent="0.35">
      <c r="A84" s="37">
        <f t="shared" si="3"/>
        <v>75</v>
      </c>
      <c r="B84" s="35">
        <v>576745</v>
      </c>
      <c r="C84" s="36" t="s">
        <v>176</v>
      </c>
      <c r="D84" s="36" t="s">
        <v>177</v>
      </c>
      <c r="E84" s="23" t="s">
        <v>311</v>
      </c>
      <c r="F84" s="23" t="s">
        <v>13</v>
      </c>
      <c r="G84" s="23" t="s">
        <v>3</v>
      </c>
      <c r="H84" s="23">
        <v>10</v>
      </c>
      <c r="I84" s="38">
        <v>50</v>
      </c>
      <c r="J84" s="39">
        <v>295.94</v>
      </c>
      <c r="K84" s="44">
        <f t="shared" si="2"/>
        <v>14797</v>
      </c>
    </row>
    <row r="85" spans="1:11" ht="80.5" x14ac:dyDescent="0.35">
      <c r="A85" s="37">
        <f t="shared" si="3"/>
        <v>76</v>
      </c>
      <c r="B85" s="35">
        <v>576746</v>
      </c>
      <c r="C85" s="36" t="s">
        <v>178</v>
      </c>
      <c r="D85" s="36" t="s">
        <v>179</v>
      </c>
      <c r="E85" s="23" t="s">
        <v>18</v>
      </c>
      <c r="F85" s="23" t="s">
        <v>13</v>
      </c>
      <c r="G85" s="23" t="s">
        <v>3</v>
      </c>
      <c r="H85" s="23">
        <v>5</v>
      </c>
      <c r="I85" s="38">
        <v>25</v>
      </c>
      <c r="J85" s="39">
        <v>169284.6</v>
      </c>
      <c r="K85" s="44">
        <f t="shared" si="2"/>
        <v>4232115</v>
      </c>
    </row>
    <row r="86" spans="1:11" ht="23" x14ac:dyDescent="0.35">
      <c r="A86" s="37">
        <f t="shared" si="3"/>
        <v>77</v>
      </c>
      <c r="B86" s="35">
        <v>576747</v>
      </c>
      <c r="C86" s="36" t="s">
        <v>180</v>
      </c>
      <c r="D86" s="36" t="s">
        <v>181</v>
      </c>
      <c r="E86" s="23" t="s">
        <v>311</v>
      </c>
      <c r="F86" s="23" t="s">
        <v>13</v>
      </c>
      <c r="G86" s="23" t="s">
        <v>3</v>
      </c>
      <c r="H86" s="23">
        <v>4</v>
      </c>
      <c r="I86" s="38">
        <v>20</v>
      </c>
      <c r="J86" s="39">
        <v>76368</v>
      </c>
      <c r="K86" s="44">
        <f t="shared" si="2"/>
        <v>1527360</v>
      </c>
    </row>
    <row r="87" spans="1:11" ht="46" x14ac:dyDescent="0.35">
      <c r="A87" s="37">
        <f t="shared" si="3"/>
        <v>78</v>
      </c>
      <c r="B87" s="35">
        <v>576749</v>
      </c>
      <c r="C87" s="36" t="s">
        <v>182</v>
      </c>
      <c r="D87" s="36" t="s">
        <v>183</v>
      </c>
      <c r="E87" s="23" t="s">
        <v>311</v>
      </c>
      <c r="F87" s="23" t="s">
        <v>13</v>
      </c>
      <c r="G87" s="23" t="s">
        <v>3</v>
      </c>
      <c r="H87" s="23">
        <v>2</v>
      </c>
      <c r="I87" s="38">
        <v>10</v>
      </c>
      <c r="J87" s="39">
        <v>1348</v>
      </c>
      <c r="K87" s="44">
        <f t="shared" si="2"/>
        <v>13480</v>
      </c>
    </row>
    <row r="88" spans="1:11" ht="46" x14ac:dyDescent="0.35">
      <c r="A88" s="37">
        <f t="shared" si="3"/>
        <v>79</v>
      </c>
      <c r="B88" s="35">
        <v>576750</v>
      </c>
      <c r="C88" s="36" t="s">
        <v>184</v>
      </c>
      <c r="D88" s="36" t="s">
        <v>185</v>
      </c>
      <c r="E88" s="23" t="s">
        <v>311</v>
      </c>
      <c r="F88" s="23" t="s">
        <v>13</v>
      </c>
      <c r="G88" s="23" t="s">
        <v>3</v>
      </c>
      <c r="H88" s="23">
        <v>2</v>
      </c>
      <c r="I88" s="38">
        <v>10</v>
      </c>
      <c r="J88" s="39">
        <v>996</v>
      </c>
      <c r="K88" s="44">
        <f t="shared" si="2"/>
        <v>9960</v>
      </c>
    </row>
    <row r="89" spans="1:11" ht="57.5" x14ac:dyDescent="0.35">
      <c r="A89" s="37">
        <f t="shared" si="3"/>
        <v>80</v>
      </c>
      <c r="B89" s="35">
        <v>577141</v>
      </c>
      <c r="C89" s="36" t="s">
        <v>186</v>
      </c>
      <c r="D89" s="36" t="s">
        <v>187</v>
      </c>
      <c r="E89" s="23" t="s">
        <v>313</v>
      </c>
      <c r="F89" s="23" t="s">
        <v>13</v>
      </c>
      <c r="G89" s="23" t="s">
        <v>3</v>
      </c>
      <c r="H89" s="23">
        <v>3</v>
      </c>
      <c r="I89" s="38">
        <v>15</v>
      </c>
      <c r="J89" s="39">
        <v>2857.8</v>
      </c>
      <c r="K89" s="44">
        <f t="shared" si="2"/>
        <v>42867</v>
      </c>
    </row>
    <row r="90" spans="1:11" ht="69" x14ac:dyDescent="0.35">
      <c r="A90" s="37">
        <f t="shared" si="3"/>
        <v>81</v>
      </c>
      <c r="B90" s="35">
        <v>579840</v>
      </c>
      <c r="C90" s="36" t="s">
        <v>188</v>
      </c>
      <c r="D90" s="36" t="s">
        <v>189</v>
      </c>
      <c r="E90" s="23" t="s">
        <v>18</v>
      </c>
      <c r="F90" s="23" t="s">
        <v>13</v>
      </c>
      <c r="G90" s="23" t="s">
        <v>3</v>
      </c>
      <c r="H90" s="23">
        <v>2</v>
      </c>
      <c r="I90" s="38">
        <v>10</v>
      </c>
      <c r="J90" s="39">
        <v>51580</v>
      </c>
      <c r="K90" s="44">
        <f t="shared" si="2"/>
        <v>515800</v>
      </c>
    </row>
    <row r="91" spans="1:11" ht="46" x14ac:dyDescent="0.35">
      <c r="A91" s="37">
        <f t="shared" si="3"/>
        <v>82</v>
      </c>
      <c r="B91" s="35">
        <v>580168</v>
      </c>
      <c r="C91" s="36" t="s">
        <v>190</v>
      </c>
      <c r="D91" s="36" t="s">
        <v>191</v>
      </c>
      <c r="E91" s="23" t="s">
        <v>18</v>
      </c>
      <c r="F91" s="23" t="s">
        <v>13</v>
      </c>
      <c r="G91" s="23" t="s">
        <v>3</v>
      </c>
      <c r="H91" s="23">
        <v>2</v>
      </c>
      <c r="I91" s="38">
        <v>10</v>
      </c>
      <c r="J91" s="39">
        <v>30759.3</v>
      </c>
      <c r="K91" s="44">
        <f t="shared" si="2"/>
        <v>307593</v>
      </c>
    </row>
    <row r="92" spans="1:11" ht="46" x14ac:dyDescent="0.35">
      <c r="A92" s="37">
        <f t="shared" si="3"/>
        <v>83</v>
      </c>
      <c r="B92" s="35">
        <v>580248</v>
      </c>
      <c r="C92" s="36" t="s">
        <v>192</v>
      </c>
      <c r="D92" s="36" t="s">
        <v>193</v>
      </c>
      <c r="E92" s="23" t="s">
        <v>309</v>
      </c>
      <c r="F92" s="23" t="s">
        <v>13</v>
      </c>
      <c r="G92" s="23" t="s">
        <v>3</v>
      </c>
      <c r="H92" s="23">
        <v>5</v>
      </c>
      <c r="I92" s="38">
        <v>25</v>
      </c>
      <c r="J92" s="39">
        <v>12600</v>
      </c>
      <c r="K92" s="44">
        <f t="shared" si="2"/>
        <v>315000</v>
      </c>
    </row>
    <row r="93" spans="1:11" ht="34.5" x14ac:dyDescent="0.35">
      <c r="A93" s="37">
        <f t="shared" si="3"/>
        <v>84</v>
      </c>
      <c r="B93" s="35">
        <v>580249</v>
      </c>
      <c r="C93" s="36" t="s">
        <v>194</v>
      </c>
      <c r="D93" s="36" t="s">
        <v>195</v>
      </c>
      <c r="E93" s="23" t="s">
        <v>309</v>
      </c>
      <c r="F93" s="23" t="s">
        <v>13</v>
      </c>
      <c r="G93" s="23" t="s">
        <v>3</v>
      </c>
      <c r="H93" s="23">
        <v>1</v>
      </c>
      <c r="I93" s="38">
        <v>5</v>
      </c>
      <c r="J93" s="39">
        <v>27500</v>
      </c>
      <c r="K93" s="44">
        <f t="shared" si="2"/>
        <v>137500</v>
      </c>
    </row>
    <row r="94" spans="1:11" ht="23" x14ac:dyDescent="0.35">
      <c r="A94" s="37">
        <f t="shared" si="3"/>
        <v>85</v>
      </c>
      <c r="B94" s="35">
        <v>580250</v>
      </c>
      <c r="C94" s="36" t="s">
        <v>196</v>
      </c>
      <c r="D94" s="36" t="s">
        <v>197</v>
      </c>
      <c r="E94" s="23" t="s">
        <v>309</v>
      </c>
      <c r="F94" s="23" t="s">
        <v>13</v>
      </c>
      <c r="G94" s="23" t="s">
        <v>3</v>
      </c>
      <c r="H94" s="23">
        <v>1</v>
      </c>
      <c r="I94" s="38">
        <v>5</v>
      </c>
      <c r="J94" s="39">
        <v>2877.2</v>
      </c>
      <c r="K94" s="44">
        <f t="shared" si="2"/>
        <v>14386</v>
      </c>
    </row>
    <row r="95" spans="1:11" ht="115" x14ac:dyDescent="0.35">
      <c r="A95" s="37">
        <f t="shared" si="3"/>
        <v>86</v>
      </c>
      <c r="B95" s="35">
        <v>581486</v>
      </c>
      <c r="C95" s="36" t="s">
        <v>198</v>
      </c>
      <c r="D95" s="36" t="s">
        <v>199</v>
      </c>
      <c r="E95" s="23" t="s">
        <v>312</v>
      </c>
      <c r="F95" s="23" t="s">
        <v>13</v>
      </c>
      <c r="G95" s="23" t="s">
        <v>3</v>
      </c>
      <c r="H95" s="23">
        <v>5</v>
      </c>
      <c r="I95" s="38">
        <v>25</v>
      </c>
      <c r="J95" s="53">
        <v>1</v>
      </c>
      <c r="K95" s="44">
        <f t="shared" si="2"/>
        <v>25</v>
      </c>
    </row>
    <row r="96" spans="1:11" ht="23" x14ac:dyDescent="0.35">
      <c r="A96" s="37">
        <f t="shared" si="3"/>
        <v>87</v>
      </c>
      <c r="B96" s="35">
        <v>581494</v>
      </c>
      <c r="C96" s="36" t="s">
        <v>200</v>
      </c>
      <c r="D96" s="36" t="s">
        <v>201</v>
      </c>
      <c r="E96" s="23" t="s">
        <v>18</v>
      </c>
      <c r="F96" s="23" t="s">
        <v>13</v>
      </c>
      <c r="G96" s="23" t="s">
        <v>3</v>
      </c>
      <c r="H96" s="23">
        <v>20</v>
      </c>
      <c r="I96" s="38">
        <v>100</v>
      </c>
      <c r="J96" s="39">
        <v>16554</v>
      </c>
      <c r="K96" s="44">
        <f t="shared" si="2"/>
        <v>1655400</v>
      </c>
    </row>
    <row r="97" spans="1:11" ht="138" x14ac:dyDescent="0.35">
      <c r="A97" s="37">
        <f t="shared" si="3"/>
        <v>88</v>
      </c>
      <c r="B97" s="35">
        <v>581657</v>
      </c>
      <c r="C97" s="36" t="s">
        <v>202</v>
      </c>
      <c r="D97" s="36" t="s">
        <v>203</v>
      </c>
      <c r="E97" s="23" t="s">
        <v>311</v>
      </c>
      <c r="F97" s="23" t="s">
        <v>13</v>
      </c>
      <c r="G97" s="23" t="s">
        <v>3</v>
      </c>
      <c r="H97" s="23">
        <v>2</v>
      </c>
      <c r="I97" s="38">
        <v>10</v>
      </c>
      <c r="J97" s="39">
        <v>234600</v>
      </c>
      <c r="K97" s="44">
        <f t="shared" si="2"/>
        <v>2346000</v>
      </c>
    </row>
    <row r="98" spans="1:11" ht="69" x14ac:dyDescent="0.35">
      <c r="A98" s="37">
        <f t="shared" si="3"/>
        <v>89</v>
      </c>
      <c r="B98" s="35">
        <v>581658</v>
      </c>
      <c r="C98" s="36" t="s">
        <v>204</v>
      </c>
      <c r="D98" s="36" t="s">
        <v>205</v>
      </c>
      <c r="E98" s="23" t="s">
        <v>311</v>
      </c>
      <c r="F98" s="23" t="s">
        <v>13</v>
      </c>
      <c r="G98" s="23" t="s">
        <v>3</v>
      </c>
      <c r="H98" s="23">
        <v>2</v>
      </c>
      <c r="I98" s="38">
        <v>10</v>
      </c>
      <c r="J98" s="39">
        <v>124200</v>
      </c>
      <c r="K98" s="44">
        <f t="shared" si="2"/>
        <v>1242000</v>
      </c>
    </row>
    <row r="99" spans="1:11" ht="92" x14ac:dyDescent="0.35">
      <c r="A99" s="37">
        <f t="shared" si="3"/>
        <v>90</v>
      </c>
      <c r="B99" s="35">
        <v>581659</v>
      </c>
      <c r="C99" s="36" t="s">
        <v>206</v>
      </c>
      <c r="D99" s="36" t="s">
        <v>207</v>
      </c>
      <c r="E99" s="23" t="s">
        <v>18</v>
      </c>
      <c r="F99" s="23" t="s">
        <v>13</v>
      </c>
      <c r="G99" s="23" t="s">
        <v>3</v>
      </c>
      <c r="H99" s="23">
        <v>10</v>
      </c>
      <c r="I99" s="38">
        <v>50</v>
      </c>
      <c r="J99" s="53">
        <v>0</v>
      </c>
      <c r="K99" s="44">
        <f t="shared" si="2"/>
        <v>0</v>
      </c>
    </row>
    <row r="100" spans="1:11" ht="69" x14ac:dyDescent="0.35">
      <c r="A100" s="37">
        <f t="shared" si="3"/>
        <v>91</v>
      </c>
      <c r="B100" s="35">
        <v>581660</v>
      </c>
      <c r="C100" s="36" t="s">
        <v>208</v>
      </c>
      <c r="D100" s="36" t="s">
        <v>209</v>
      </c>
      <c r="E100" s="23" t="s">
        <v>311</v>
      </c>
      <c r="F100" s="23" t="s">
        <v>13</v>
      </c>
      <c r="G100" s="23" t="s">
        <v>3</v>
      </c>
      <c r="H100" s="23">
        <v>2</v>
      </c>
      <c r="I100" s="38">
        <v>10</v>
      </c>
      <c r="J100" s="39">
        <v>13799.77</v>
      </c>
      <c r="K100" s="44">
        <f t="shared" si="2"/>
        <v>137997.70000000001</v>
      </c>
    </row>
    <row r="101" spans="1:11" ht="103.5" x14ac:dyDescent="0.35">
      <c r="A101" s="37">
        <f t="shared" si="3"/>
        <v>92</v>
      </c>
      <c r="B101" s="35">
        <v>581661</v>
      </c>
      <c r="C101" s="36" t="s">
        <v>210</v>
      </c>
      <c r="D101" s="36" t="s">
        <v>211</v>
      </c>
      <c r="E101" s="23" t="s">
        <v>311</v>
      </c>
      <c r="F101" s="23" t="s">
        <v>13</v>
      </c>
      <c r="G101" s="23" t="s">
        <v>3</v>
      </c>
      <c r="H101" s="23">
        <v>2</v>
      </c>
      <c r="I101" s="38">
        <v>10</v>
      </c>
      <c r="J101" s="39">
        <v>12808.63</v>
      </c>
      <c r="K101" s="44">
        <f t="shared" si="2"/>
        <v>128086.29999999999</v>
      </c>
    </row>
    <row r="102" spans="1:11" ht="69" x14ac:dyDescent="0.35">
      <c r="A102" s="37">
        <f t="shared" si="3"/>
        <v>93</v>
      </c>
      <c r="B102" s="35">
        <v>581662</v>
      </c>
      <c r="C102" s="36" t="s">
        <v>214</v>
      </c>
      <c r="D102" s="36" t="s">
        <v>215</v>
      </c>
      <c r="E102" s="23" t="s">
        <v>311</v>
      </c>
      <c r="F102" s="23" t="s">
        <v>13</v>
      </c>
      <c r="G102" s="23" t="s">
        <v>3</v>
      </c>
      <c r="H102" s="23">
        <v>2</v>
      </c>
      <c r="I102" s="38">
        <v>10</v>
      </c>
      <c r="J102" s="39">
        <v>9875.61</v>
      </c>
      <c r="K102" s="44">
        <f t="shared" si="2"/>
        <v>98756.1</v>
      </c>
    </row>
    <row r="103" spans="1:11" ht="69" x14ac:dyDescent="0.35">
      <c r="A103" s="37">
        <f t="shared" si="3"/>
        <v>94</v>
      </c>
      <c r="B103" s="35">
        <v>581663</v>
      </c>
      <c r="C103" s="36" t="s">
        <v>212</v>
      </c>
      <c r="D103" s="36" t="s">
        <v>213</v>
      </c>
      <c r="E103" s="23" t="s">
        <v>311</v>
      </c>
      <c r="F103" s="23" t="s">
        <v>13</v>
      </c>
      <c r="G103" s="23" t="s">
        <v>3</v>
      </c>
      <c r="H103" s="23">
        <v>2</v>
      </c>
      <c r="I103" s="38">
        <v>10</v>
      </c>
      <c r="J103" s="39">
        <v>207871</v>
      </c>
      <c r="K103" s="44">
        <f t="shared" si="2"/>
        <v>2078710</v>
      </c>
    </row>
    <row r="104" spans="1:11" ht="80.5" x14ac:dyDescent="0.35">
      <c r="A104" s="37">
        <f t="shared" si="3"/>
        <v>95</v>
      </c>
      <c r="B104" s="35">
        <v>581665</v>
      </c>
      <c r="C104" s="36" t="s">
        <v>216</v>
      </c>
      <c r="D104" s="36" t="s">
        <v>217</v>
      </c>
      <c r="E104" s="23" t="s">
        <v>18</v>
      </c>
      <c r="F104" s="23" t="s">
        <v>13</v>
      </c>
      <c r="G104" s="23" t="s">
        <v>3</v>
      </c>
      <c r="H104" s="23">
        <v>2</v>
      </c>
      <c r="I104" s="38">
        <v>10</v>
      </c>
      <c r="J104" s="39">
        <v>194000</v>
      </c>
      <c r="K104" s="44">
        <f t="shared" si="2"/>
        <v>1940000</v>
      </c>
    </row>
    <row r="105" spans="1:11" ht="60" x14ac:dyDescent="0.35">
      <c r="A105" s="37">
        <f t="shared" si="3"/>
        <v>96</v>
      </c>
      <c r="B105" s="62">
        <v>581666</v>
      </c>
      <c r="C105" s="47" t="s">
        <v>513</v>
      </c>
      <c r="D105" s="48" t="s">
        <v>514</v>
      </c>
      <c r="E105" s="49" t="s">
        <v>311</v>
      </c>
      <c r="F105" s="50" t="s">
        <v>13</v>
      </c>
      <c r="G105" s="55" t="s">
        <v>3</v>
      </c>
      <c r="H105" s="49">
        <v>2</v>
      </c>
      <c r="I105" s="51">
        <v>10</v>
      </c>
      <c r="J105" s="56">
        <v>53460</v>
      </c>
      <c r="K105" s="52">
        <f t="shared" si="2"/>
        <v>534600</v>
      </c>
    </row>
    <row r="106" spans="1:11" ht="92" x14ac:dyDescent="0.35">
      <c r="A106" s="37">
        <f t="shared" si="3"/>
        <v>97</v>
      </c>
      <c r="B106" s="35">
        <v>581667</v>
      </c>
      <c r="C106" s="36" t="s">
        <v>218</v>
      </c>
      <c r="D106" s="36" t="s">
        <v>219</v>
      </c>
      <c r="E106" s="23" t="s">
        <v>311</v>
      </c>
      <c r="F106" s="23" t="s">
        <v>13</v>
      </c>
      <c r="G106" s="23" t="s">
        <v>3</v>
      </c>
      <c r="H106" s="23">
        <v>30</v>
      </c>
      <c r="I106" s="38">
        <v>300</v>
      </c>
      <c r="J106" s="39">
        <v>24612.99</v>
      </c>
      <c r="K106" s="44">
        <f t="shared" si="2"/>
        <v>7383897.0000000009</v>
      </c>
    </row>
    <row r="107" spans="1:11" ht="34.5" x14ac:dyDescent="0.35">
      <c r="A107" s="37">
        <f t="shared" si="3"/>
        <v>98</v>
      </c>
      <c r="B107" s="35">
        <v>581668</v>
      </c>
      <c r="C107" s="36" t="s">
        <v>220</v>
      </c>
      <c r="D107" s="36" t="s">
        <v>221</v>
      </c>
      <c r="E107" s="23" t="s">
        <v>311</v>
      </c>
      <c r="F107" s="23" t="s">
        <v>13</v>
      </c>
      <c r="G107" s="23" t="s">
        <v>3</v>
      </c>
      <c r="H107" s="23">
        <v>2</v>
      </c>
      <c r="I107" s="38">
        <v>10</v>
      </c>
      <c r="J107" s="39">
        <v>52300</v>
      </c>
      <c r="K107" s="44">
        <f t="shared" si="2"/>
        <v>523000</v>
      </c>
    </row>
    <row r="108" spans="1:11" ht="57.5" x14ac:dyDescent="0.35">
      <c r="A108" s="37">
        <f t="shared" si="3"/>
        <v>99</v>
      </c>
      <c r="B108" s="35">
        <v>581669</v>
      </c>
      <c r="C108" s="36" t="s">
        <v>222</v>
      </c>
      <c r="D108" s="36" t="s">
        <v>223</v>
      </c>
      <c r="E108" s="23" t="s">
        <v>311</v>
      </c>
      <c r="F108" s="23" t="s">
        <v>13</v>
      </c>
      <c r="G108" s="23" t="s">
        <v>3</v>
      </c>
      <c r="H108" s="23">
        <v>2</v>
      </c>
      <c r="I108" s="38">
        <v>10</v>
      </c>
      <c r="J108" s="39">
        <v>71935</v>
      </c>
      <c r="K108" s="44">
        <f t="shared" si="2"/>
        <v>719350</v>
      </c>
    </row>
    <row r="109" spans="1:11" ht="46" x14ac:dyDescent="0.35">
      <c r="A109" s="37">
        <f t="shared" si="3"/>
        <v>100</v>
      </c>
      <c r="B109" s="35">
        <v>582697</v>
      </c>
      <c r="C109" s="36" t="s">
        <v>224</v>
      </c>
      <c r="D109" s="36" t="s">
        <v>225</v>
      </c>
      <c r="E109" s="23" t="s">
        <v>310</v>
      </c>
      <c r="F109" s="23" t="s">
        <v>13</v>
      </c>
      <c r="G109" s="23" t="s">
        <v>3</v>
      </c>
      <c r="H109" s="23">
        <v>3</v>
      </c>
      <c r="I109" s="38">
        <v>15</v>
      </c>
      <c r="J109" s="39">
        <v>320726.25</v>
      </c>
      <c r="K109" s="44">
        <f t="shared" si="2"/>
        <v>4810893.75</v>
      </c>
    </row>
    <row r="110" spans="1:11" ht="57.5" x14ac:dyDescent="0.35">
      <c r="A110" s="37">
        <f t="shared" si="3"/>
        <v>101</v>
      </c>
      <c r="B110" s="35">
        <v>582698</v>
      </c>
      <c r="C110" s="36" t="s">
        <v>226</v>
      </c>
      <c r="D110" s="36" t="s">
        <v>227</v>
      </c>
      <c r="E110" s="23" t="s">
        <v>310</v>
      </c>
      <c r="F110" s="23" t="s">
        <v>13</v>
      </c>
      <c r="G110" s="23" t="s">
        <v>3</v>
      </c>
      <c r="H110" s="23">
        <v>3</v>
      </c>
      <c r="I110" s="38">
        <v>15</v>
      </c>
      <c r="J110" s="53">
        <v>0</v>
      </c>
      <c r="K110" s="44">
        <f t="shared" si="2"/>
        <v>0</v>
      </c>
    </row>
    <row r="111" spans="1:11" ht="57.5" x14ac:dyDescent="0.35">
      <c r="A111" s="37">
        <f t="shared" si="3"/>
        <v>102</v>
      </c>
      <c r="B111" s="35">
        <v>582699</v>
      </c>
      <c r="C111" s="36" t="s">
        <v>228</v>
      </c>
      <c r="D111" s="36" t="s">
        <v>229</v>
      </c>
      <c r="E111" s="23" t="s">
        <v>310</v>
      </c>
      <c r="F111" s="23" t="s">
        <v>13</v>
      </c>
      <c r="G111" s="23" t="s">
        <v>3</v>
      </c>
      <c r="H111" s="23">
        <v>3</v>
      </c>
      <c r="I111" s="38">
        <v>15</v>
      </c>
      <c r="J111" s="39">
        <v>10237.5</v>
      </c>
      <c r="K111" s="44">
        <f t="shared" si="2"/>
        <v>153562.5</v>
      </c>
    </row>
    <row r="112" spans="1:11" ht="46" x14ac:dyDescent="0.35">
      <c r="A112" s="37">
        <f t="shared" si="3"/>
        <v>103</v>
      </c>
      <c r="B112" s="35">
        <v>582700</v>
      </c>
      <c r="C112" s="36" t="s">
        <v>230</v>
      </c>
      <c r="D112" s="36" t="s">
        <v>231</v>
      </c>
      <c r="E112" s="23" t="s">
        <v>310</v>
      </c>
      <c r="F112" s="23" t="s">
        <v>13</v>
      </c>
      <c r="G112" s="23" t="s">
        <v>3</v>
      </c>
      <c r="H112" s="23">
        <v>15</v>
      </c>
      <c r="I112" s="38">
        <v>75</v>
      </c>
      <c r="J112" s="39">
        <v>79018.759999999995</v>
      </c>
      <c r="K112" s="44">
        <f t="shared" si="2"/>
        <v>5926407</v>
      </c>
    </row>
    <row r="113" spans="1:11" ht="46" x14ac:dyDescent="0.35">
      <c r="A113" s="37">
        <f t="shared" si="3"/>
        <v>104</v>
      </c>
      <c r="B113" s="35">
        <v>582701</v>
      </c>
      <c r="C113" s="36" t="s">
        <v>232</v>
      </c>
      <c r="D113" s="36" t="s">
        <v>233</v>
      </c>
      <c r="E113" s="23" t="s">
        <v>18</v>
      </c>
      <c r="F113" s="23" t="s">
        <v>13</v>
      </c>
      <c r="G113" s="23" t="s">
        <v>3</v>
      </c>
      <c r="H113" s="23">
        <v>10</v>
      </c>
      <c r="I113" s="38">
        <v>50</v>
      </c>
      <c r="J113" s="39">
        <v>60136</v>
      </c>
      <c r="K113" s="44">
        <f t="shared" si="2"/>
        <v>3006800</v>
      </c>
    </row>
    <row r="114" spans="1:11" ht="57.5" x14ac:dyDescent="0.35">
      <c r="A114" s="37">
        <f t="shared" si="3"/>
        <v>105</v>
      </c>
      <c r="B114" s="35">
        <v>582702</v>
      </c>
      <c r="C114" s="36" t="s">
        <v>234</v>
      </c>
      <c r="D114" s="36" t="s">
        <v>235</v>
      </c>
      <c r="E114" s="23" t="s">
        <v>310</v>
      </c>
      <c r="F114" s="23" t="s">
        <v>13</v>
      </c>
      <c r="G114" s="23" t="s">
        <v>3</v>
      </c>
      <c r="H114" s="23">
        <v>3</v>
      </c>
      <c r="I114" s="38">
        <v>15</v>
      </c>
      <c r="J114" s="39">
        <v>274806.5</v>
      </c>
      <c r="K114" s="44">
        <f t="shared" si="2"/>
        <v>4122097.5</v>
      </c>
    </row>
    <row r="115" spans="1:11" ht="23" x14ac:dyDescent="0.35">
      <c r="A115" s="37">
        <f t="shared" si="3"/>
        <v>106</v>
      </c>
      <c r="B115" s="35">
        <v>593031</v>
      </c>
      <c r="C115" s="36" t="s">
        <v>236</v>
      </c>
      <c r="D115" s="36" t="s">
        <v>237</v>
      </c>
      <c r="E115" s="23" t="s">
        <v>18</v>
      </c>
      <c r="F115" s="23" t="s">
        <v>13</v>
      </c>
      <c r="G115" s="23" t="s">
        <v>3</v>
      </c>
      <c r="H115" s="23">
        <v>4</v>
      </c>
      <c r="I115" s="38">
        <v>20</v>
      </c>
      <c r="J115" s="39">
        <v>79119.320000000007</v>
      </c>
      <c r="K115" s="44">
        <f t="shared" si="2"/>
        <v>1582386.4000000001</v>
      </c>
    </row>
    <row r="116" spans="1:11" ht="46" x14ac:dyDescent="0.35">
      <c r="A116" s="37">
        <f t="shared" si="3"/>
        <v>107</v>
      </c>
      <c r="B116" s="35">
        <v>593120</v>
      </c>
      <c r="C116" s="36" t="s">
        <v>238</v>
      </c>
      <c r="D116" s="36" t="s">
        <v>239</v>
      </c>
      <c r="E116" s="23" t="s">
        <v>18</v>
      </c>
      <c r="F116" s="23" t="s">
        <v>13</v>
      </c>
      <c r="G116" s="23" t="s">
        <v>3</v>
      </c>
      <c r="H116" s="23">
        <v>6</v>
      </c>
      <c r="I116" s="38">
        <v>30</v>
      </c>
      <c r="J116" s="39">
        <v>10417.35</v>
      </c>
      <c r="K116" s="44">
        <f t="shared" si="2"/>
        <v>312520.5</v>
      </c>
    </row>
    <row r="117" spans="1:11" ht="46" x14ac:dyDescent="0.35">
      <c r="A117" s="37">
        <f t="shared" si="3"/>
        <v>108</v>
      </c>
      <c r="B117" s="35">
        <v>593122</v>
      </c>
      <c r="C117" s="36" t="s">
        <v>240</v>
      </c>
      <c r="D117" s="36" t="s">
        <v>241</v>
      </c>
      <c r="E117" s="23" t="s">
        <v>18</v>
      </c>
      <c r="F117" s="23" t="s">
        <v>13</v>
      </c>
      <c r="G117" s="23" t="s">
        <v>3</v>
      </c>
      <c r="H117" s="23">
        <v>6</v>
      </c>
      <c r="I117" s="38">
        <v>30</v>
      </c>
      <c r="J117" s="39">
        <v>13185</v>
      </c>
      <c r="K117" s="44">
        <f t="shared" si="2"/>
        <v>395550</v>
      </c>
    </row>
    <row r="118" spans="1:11" ht="23" x14ac:dyDescent="0.35">
      <c r="A118" s="37">
        <f t="shared" si="3"/>
        <v>109</v>
      </c>
      <c r="B118" s="35">
        <v>593521</v>
      </c>
      <c r="C118" s="36" t="s">
        <v>242</v>
      </c>
      <c r="D118" s="36" t="s">
        <v>243</v>
      </c>
      <c r="E118" s="23" t="s">
        <v>309</v>
      </c>
      <c r="F118" s="23" t="s">
        <v>13</v>
      </c>
      <c r="G118" s="23" t="s">
        <v>3</v>
      </c>
      <c r="H118" s="23">
        <v>4</v>
      </c>
      <c r="I118" s="38">
        <v>20</v>
      </c>
      <c r="J118" s="39">
        <v>74945</v>
      </c>
      <c r="K118" s="44">
        <f t="shared" si="2"/>
        <v>1498900</v>
      </c>
    </row>
    <row r="119" spans="1:11" ht="57.5" x14ac:dyDescent="0.35">
      <c r="A119" s="37">
        <f t="shared" si="3"/>
        <v>110</v>
      </c>
      <c r="B119" s="35">
        <v>600932</v>
      </c>
      <c r="C119" s="36" t="s">
        <v>244</v>
      </c>
      <c r="D119" s="36" t="s">
        <v>245</v>
      </c>
      <c r="E119" s="23" t="s">
        <v>18</v>
      </c>
      <c r="F119" s="23" t="s">
        <v>13</v>
      </c>
      <c r="G119" s="23" t="s">
        <v>3</v>
      </c>
      <c r="H119" s="23">
        <v>10</v>
      </c>
      <c r="I119" s="38">
        <v>50</v>
      </c>
      <c r="J119" s="39">
        <v>8945.44</v>
      </c>
      <c r="K119" s="44">
        <f t="shared" si="2"/>
        <v>447272</v>
      </c>
    </row>
    <row r="120" spans="1:11" ht="80.5" x14ac:dyDescent="0.35">
      <c r="A120" s="37">
        <f t="shared" si="3"/>
        <v>111</v>
      </c>
      <c r="B120" s="35">
        <v>607808</v>
      </c>
      <c r="C120" s="36" t="s">
        <v>246</v>
      </c>
      <c r="D120" s="36" t="s">
        <v>247</v>
      </c>
      <c r="E120" s="23" t="s">
        <v>308</v>
      </c>
      <c r="F120" s="23" t="s">
        <v>13</v>
      </c>
      <c r="G120" s="23" t="s">
        <v>3</v>
      </c>
      <c r="H120" s="23">
        <v>4</v>
      </c>
      <c r="I120" s="38">
        <v>20</v>
      </c>
      <c r="J120" s="39">
        <v>125489</v>
      </c>
      <c r="K120" s="44">
        <f t="shared" si="2"/>
        <v>2509780</v>
      </c>
    </row>
    <row r="121" spans="1:11" ht="80.5" x14ac:dyDescent="0.35">
      <c r="A121" s="37">
        <f t="shared" si="3"/>
        <v>112</v>
      </c>
      <c r="B121" s="35">
        <v>608669</v>
      </c>
      <c r="C121" s="36" t="s">
        <v>248</v>
      </c>
      <c r="D121" s="36" t="s">
        <v>249</v>
      </c>
      <c r="E121" s="23" t="s">
        <v>307</v>
      </c>
      <c r="F121" s="23" t="s">
        <v>13</v>
      </c>
      <c r="G121" s="23" t="s">
        <v>3</v>
      </c>
      <c r="H121" s="23">
        <v>2</v>
      </c>
      <c r="I121" s="38">
        <v>10</v>
      </c>
      <c r="J121" s="39">
        <v>7796.78</v>
      </c>
      <c r="K121" s="44">
        <f t="shared" si="2"/>
        <v>77967.8</v>
      </c>
    </row>
    <row r="122" spans="1:11" ht="138" x14ac:dyDescent="0.35">
      <c r="A122" s="37">
        <f t="shared" si="3"/>
        <v>113</v>
      </c>
      <c r="B122" s="35">
        <v>608670</v>
      </c>
      <c r="C122" s="36" t="s">
        <v>250</v>
      </c>
      <c r="D122" s="36" t="s">
        <v>251</v>
      </c>
      <c r="E122" s="23" t="s">
        <v>307</v>
      </c>
      <c r="F122" s="23" t="s">
        <v>13</v>
      </c>
      <c r="G122" s="23" t="s">
        <v>3</v>
      </c>
      <c r="H122" s="23">
        <v>2</v>
      </c>
      <c r="I122" s="38">
        <v>10</v>
      </c>
      <c r="J122" s="39">
        <v>10093.39</v>
      </c>
      <c r="K122" s="44">
        <f t="shared" si="2"/>
        <v>100933.9</v>
      </c>
    </row>
    <row r="123" spans="1:11" ht="80.5" x14ac:dyDescent="0.35">
      <c r="A123" s="37">
        <f t="shared" si="3"/>
        <v>114</v>
      </c>
      <c r="B123" s="35">
        <v>609131</v>
      </c>
      <c r="C123" s="36" t="s">
        <v>252</v>
      </c>
      <c r="D123" s="36" t="s">
        <v>253</v>
      </c>
      <c r="E123" s="23" t="s">
        <v>18</v>
      </c>
      <c r="F123" s="23" t="s">
        <v>13</v>
      </c>
      <c r="G123" s="23" t="s">
        <v>3</v>
      </c>
      <c r="H123" s="23">
        <v>15</v>
      </c>
      <c r="I123" s="38">
        <v>75</v>
      </c>
      <c r="J123" s="39">
        <v>42175.5</v>
      </c>
      <c r="K123" s="44">
        <f t="shared" si="2"/>
        <v>3163162.5</v>
      </c>
    </row>
    <row r="124" spans="1:11" ht="34.5" x14ac:dyDescent="0.35">
      <c r="A124" s="37">
        <f t="shared" si="3"/>
        <v>115</v>
      </c>
      <c r="B124" s="35">
        <v>614752</v>
      </c>
      <c r="C124" s="36" t="s">
        <v>254</v>
      </c>
      <c r="D124" s="36" t="s">
        <v>255</v>
      </c>
      <c r="E124" s="23" t="s">
        <v>18</v>
      </c>
      <c r="F124" s="23" t="s">
        <v>13</v>
      </c>
      <c r="G124" s="23" t="s">
        <v>3</v>
      </c>
      <c r="H124" s="23">
        <v>8</v>
      </c>
      <c r="I124" s="38">
        <v>40</v>
      </c>
      <c r="J124" s="39">
        <v>9860</v>
      </c>
      <c r="K124" s="44">
        <f t="shared" si="2"/>
        <v>394400</v>
      </c>
    </row>
    <row r="125" spans="1:11" ht="92" x14ac:dyDescent="0.35">
      <c r="A125" s="37">
        <f t="shared" si="3"/>
        <v>116</v>
      </c>
      <c r="B125" s="35">
        <v>614931</v>
      </c>
      <c r="C125" s="36" t="s">
        <v>256</v>
      </c>
      <c r="D125" s="36" t="s">
        <v>257</v>
      </c>
      <c r="E125" s="23" t="s">
        <v>18</v>
      </c>
      <c r="F125" s="23" t="s">
        <v>13</v>
      </c>
      <c r="G125" s="23" t="s">
        <v>3</v>
      </c>
      <c r="H125" s="23">
        <v>5</v>
      </c>
      <c r="I125" s="38">
        <v>25</v>
      </c>
      <c r="J125" s="39">
        <v>9815</v>
      </c>
      <c r="K125" s="44">
        <f t="shared" si="2"/>
        <v>245375</v>
      </c>
    </row>
    <row r="126" spans="1:11" ht="69" x14ac:dyDescent="0.35">
      <c r="A126" s="37">
        <f t="shared" si="3"/>
        <v>117</v>
      </c>
      <c r="B126" s="35">
        <v>615068</v>
      </c>
      <c r="C126" s="36" t="s">
        <v>258</v>
      </c>
      <c r="D126" s="36" t="s">
        <v>259</v>
      </c>
      <c r="E126" s="23" t="s">
        <v>18</v>
      </c>
      <c r="F126" s="23" t="s">
        <v>13</v>
      </c>
      <c r="G126" s="23" t="s">
        <v>3</v>
      </c>
      <c r="H126" s="23">
        <v>12</v>
      </c>
      <c r="I126" s="38">
        <v>60</v>
      </c>
      <c r="J126" s="39">
        <v>15500</v>
      </c>
      <c r="K126" s="44">
        <f t="shared" si="2"/>
        <v>930000</v>
      </c>
    </row>
    <row r="127" spans="1:11" ht="92" x14ac:dyDescent="0.35">
      <c r="A127" s="37">
        <f t="shared" si="3"/>
        <v>118</v>
      </c>
      <c r="B127" s="35">
        <v>616212</v>
      </c>
      <c r="C127" s="36" t="s">
        <v>260</v>
      </c>
      <c r="D127" s="36" t="s">
        <v>261</v>
      </c>
      <c r="E127" s="23" t="s">
        <v>18</v>
      </c>
      <c r="F127" s="23" t="s">
        <v>13</v>
      </c>
      <c r="G127" s="23" t="s">
        <v>3</v>
      </c>
      <c r="H127" s="23">
        <v>6</v>
      </c>
      <c r="I127" s="38">
        <v>30</v>
      </c>
      <c r="J127" s="39">
        <v>5986.13</v>
      </c>
      <c r="K127" s="44">
        <f t="shared" si="2"/>
        <v>179583.9</v>
      </c>
    </row>
    <row r="128" spans="1:11" ht="103.5" x14ac:dyDescent="0.35">
      <c r="A128" s="37">
        <f t="shared" si="3"/>
        <v>119</v>
      </c>
      <c r="B128" s="35">
        <v>616213</v>
      </c>
      <c r="C128" s="36" t="s">
        <v>262</v>
      </c>
      <c r="D128" s="36" t="s">
        <v>263</v>
      </c>
      <c r="E128" s="23" t="s">
        <v>18</v>
      </c>
      <c r="F128" s="23" t="s">
        <v>13</v>
      </c>
      <c r="G128" s="23" t="s">
        <v>3</v>
      </c>
      <c r="H128" s="23">
        <v>6</v>
      </c>
      <c r="I128" s="38">
        <v>30</v>
      </c>
      <c r="J128" s="39">
        <v>4436.78</v>
      </c>
      <c r="K128" s="44">
        <f t="shared" si="2"/>
        <v>133103.4</v>
      </c>
    </row>
    <row r="129" spans="1:11" ht="80.5" x14ac:dyDescent="0.35">
      <c r="A129" s="37">
        <f t="shared" si="3"/>
        <v>120</v>
      </c>
      <c r="B129" s="35">
        <v>616214</v>
      </c>
      <c r="C129" s="36" t="s">
        <v>264</v>
      </c>
      <c r="D129" s="36" t="s">
        <v>265</v>
      </c>
      <c r="E129" s="23" t="s">
        <v>18</v>
      </c>
      <c r="F129" s="23" t="s">
        <v>13</v>
      </c>
      <c r="G129" s="23" t="s">
        <v>3</v>
      </c>
      <c r="H129" s="23">
        <v>3</v>
      </c>
      <c r="I129" s="38">
        <v>15</v>
      </c>
      <c r="J129" s="39">
        <v>1613.93</v>
      </c>
      <c r="K129" s="44">
        <f t="shared" si="2"/>
        <v>24208.95</v>
      </c>
    </row>
    <row r="130" spans="1:11" ht="57.5" x14ac:dyDescent="0.35">
      <c r="A130" s="37">
        <f t="shared" si="3"/>
        <v>121</v>
      </c>
      <c r="B130" s="35">
        <v>616215</v>
      </c>
      <c r="C130" s="36" t="s">
        <v>266</v>
      </c>
      <c r="D130" s="36" t="s">
        <v>267</v>
      </c>
      <c r="E130" s="23" t="s">
        <v>18</v>
      </c>
      <c r="F130" s="23" t="s">
        <v>13</v>
      </c>
      <c r="G130" s="23" t="s">
        <v>3</v>
      </c>
      <c r="H130" s="23">
        <v>3</v>
      </c>
      <c r="I130" s="38">
        <v>15</v>
      </c>
      <c r="J130" s="39">
        <v>1267.6500000000001</v>
      </c>
      <c r="K130" s="44">
        <f t="shared" si="2"/>
        <v>19014.75</v>
      </c>
    </row>
    <row r="131" spans="1:11" ht="57.5" x14ac:dyDescent="0.35">
      <c r="A131" s="37">
        <f t="shared" si="3"/>
        <v>122</v>
      </c>
      <c r="B131" s="35">
        <v>616216</v>
      </c>
      <c r="C131" s="36" t="s">
        <v>268</v>
      </c>
      <c r="D131" s="36" t="s">
        <v>269</v>
      </c>
      <c r="E131" s="23" t="s">
        <v>18</v>
      </c>
      <c r="F131" s="23" t="s">
        <v>13</v>
      </c>
      <c r="G131" s="23" t="s">
        <v>3</v>
      </c>
      <c r="H131" s="23">
        <v>3</v>
      </c>
      <c r="I131" s="38">
        <v>15</v>
      </c>
      <c r="J131" s="39">
        <v>31670.5</v>
      </c>
      <c r="K131" s="44">
        <f t="shared" si="2"/>
        <v>475057.5</v>
      </c>
    </row>
    <row r="132" spans="1:11" ht="46" x14ac:dyDescent="0.35">
      <c r="A132" s="37">
        <f t="shared" si="3"/>
        <v>123</v>
      </c>
      <c r="B132" s="35">
        <v>616217</v>
      </c>
      <c r="C132" s="36" t="s">
        <v>270</v>
      </c>
      <c r="D132" s="36" t="s">
        <v>271</v>
      </c>
      <c r="E132" s="23" t="s">
        <v>18</v>
      </c>
      <c r="F132" s="23" t="s">
        <v>13</v>
      </c>
      <c r="G132" s="23" t="s">
        <v>3</v>
      </c>
      <c r="H132" s="23">
        <v>4</v>
      </c>
      <c r="I132" s="38">
        <v>20</v>
      </c>
      <c r="J132" s="39">
        <v>34476.71</v>
      </c>
      <c r="K132" s="44">
        <f t="shared" ref="K132:K195" si="4">I132*J132</f>
        <v>689534.2</v>
      </c>
    </row>
    <row r="133" spans="1:11" ht="103.5" x14ac:dyDescent="0.35">
      <c r="A133" s="37">
        <f t="shared" si="3"/>
        <v>124</v>
      </c>
      <c r="B133" s="35">
        <v>616218</v>
      </c>
      <c r="C133" s="36" t="s">
        <v>272</v>
      </c>
      <c r="D133" s="36" t="s">
        <v>273</v>
      </c>
      <c r="E133" s="23" t="s">
        <v>18</v>
      </c>
      <c r="F133" s="23" t="s">
        <v>13</v>
      </c>
      <c r="G133" s="23" t="s">
        <v>3</v>
      </c>
      <c r="H133" s="23">
        <v>4</v>
      </c>
      <c r="I133" s="38">
        <v>20</v>
      </c>
      <c r="J133" s="39">
        <v>113256</v>
      </c>
      <c r="K133" s="44">
        <f t="shared" si="4"/>
        <v>2265120</v>
      </c>
    </row>
    <row r="134" spans="1:11" ht="46" x14ac:dyDescent="0.35">
      <c r="A134" s="37">
        <f t="shared" ref="A134:A197" si="5">ROW(A125)</f>
        <v>125</v>
      </c>
      <c r="B134" s="35">
        <v>616219</v>
      </c>
      <c r="C134" s="36" t="s">
        <v>274</v>
      </c>
      <c r="D134" s="36" t="s">
        <v>275</v>
      </c>
      <c r="E134" s="23" t="s">
        <v>18</v>
      </c>
      <c r="F134" s="23" t="s">
        <v>13</v>
      </c>
      <c r="G134" s="23" t="s">
        <v>3</v>
      </c>
      <c r="H134" s="23">
        <v>8</v>
      </c>
      <c r="I134" s="38">
        <v>40</v>
      </c>
      <c r="J134" s="39">
        <v>58048.83</v>
      </c>
      <c r="K134" s="44">
        <f t="shared" si="4"/>
        <v>2321953.2000000002</v>
      </c>
    </row>
    <row r="135" spans="1:11" ht="92" x14ac:dyDescent="0.35">
      <c r="A135" s="37">
        <f t="shared" si="5"/>
        <v>126</v>
      </c>
      <c r="B135" s="35">
        <v>616220</v>
      </c>
      <c r="C135" s="36" t="s">
        <v>276</v>
      </c>
      <c r="D135" s="36" t="s">
        <v>277</v>
      </c>
      <c r="E135" s="23" t="s">
        <v>18</v>
      </c>
      <c r="F135" s="23" t="s">
        <v>13</v>
      </c>
      <c r="G135" s="23" t="s">
        <v>3</v>
      </c>
      <c r="H135" s="23">
        <v>8</v>
      </c>
      <c r="I135" s="38">
        <v>40</v>
      </c>
      <c r="J135" s="39">
        <v>12492.38</v>
      </c>
      <c r="K135" s="44">
        <f t="shared" si="4"/>
        <v>499695.19999999995</v>
      </c>
    </row>
    <row r="136" spans="1:11" ht="80.5" x14ac:dyDescent="0.35">
      <c r="A136" s="37">
        <f t="shared" si="5"/>
        <v>127</v>
      </c>
      <c r="B136" s="35">
        <v>616221</v>
      </c>
      <c r="C136" s="36" t="s">
        <v>278</v>
      </c>
      <c r="D136" s="36" t="s">
        <v>279</v>
      </c>
      <c r="E136" s="23" t="s">
        <v>18</v>
      </c>
      <c r="F136" s="23" t="s">
        <v>13</v>
      </c>
      <c r="G136" s="23" t="s">
        <v>3</v>
      </c>
      <c r="H136" s="23">
        <v>8</v>
      </c>
      <c r="I136" s="38">
        <v>40</v>
      </c>
      <c r="J136" s="39">
        <v>22664.78</v>
      </c>
      <c r="K136" s="44">
        <f t="shared" si="4"/>
        <v>906591.2</v>
      </c>
    </row>
    <row r="137" spans="1:11" ht="46" x14ac:dyDescent="0.35">
      <c r="A137" s="37">
        <f t="shared" si="5"/>
        <v>128</v>
      </c>
      <c r="B137" s="35">
        <v>616222</v>
      </c>
      <c r="C137" s="36" t="s">
        <v>280</v>
      </c>
      <c r="D137" s="36" t="s">
        <v>281</v>
      </c>
      <c r="E137" s="23" t="s">
        <v>18</v>
      </c>
      <c r="F137" s="23" t="s">
        <v>13</v>
      </c>
      <c r="G137" s="23" t="s">
        <v>3</v>
      </c>
      <c r="H137" s="23">
        <v>8</v>
      </c>
      <c r="I137" s="38">
        <v>40</v>
      </c>
      <c r="J137" s="39">
        <v>16792.34</v>
      </c>
      <c r="K137" s="44">
        <f t="shared" si="4"/>
        <v>671693.6</v>
      </c>
    </row>
    <row r="138" spans="1:11" ht="92" x14ac:dyDescent="0.35">
      <c r="A138" s="37">
        <f t="shared" si="5"/>
        <v>129</v>
      </c>
      <c r="B138" s="35">
        <v>616224</v>
      </c>
      <c r="C138" s="36" t="s">
        <v>282</v>
      </c>
      <c r="D138" s="36" t="s">
        <v>283</v>
      </c>
      <c r="E138" s="23" t="s">
        <v>18</v>
      </c>
      <c r="F138" s="23" t="s">
        <v>13</v>
      </c>
      <c r="G138" s="23" t="s">
        <v>3</v>
      </c>
      <c r="H138" s="23">
        <v>10</v>
      </c>
      <c r="I138" s="38">
        <v>50</v>
      </c>
      <c r="J138" s="53">
        <v>0</v>
      </c>
      <c r="K138" s="44">
        <f t="shared" si="4"/>
        <v>0</v>
      </c>
    </row>
    <row r="139" spans="1:11" ht="92" x14ac:dyDescent="0.35">
      <c r="A139" s="37">
        <f t="shared" si="5"/>
        <v>130</v>
      </c>
      <c r="B139" s="35">
        <v>616225</v>
      </c>
      <c r="C139" s="36" t="s">
        <v>284</v>
      </c>
      <c r="D139" s="36" t="s">
        <v>285</v>
      </c>
      <c r="E139" s="23" t="s">
        <v>18</v>
      </c>
      <c r="F139" s="23" t="s">
        <v>13</v>
      </c>
      <c r="G139" s="23" t="s">
        <v>3</v>
      </c>
      <c r="H139" s="23">
        <v>5</v>
      </c>
      <c r="I139" s="38">
        <v>25</v>
      </c>
      <c r="J139" s="53">
        <v>0</v>
      </c>
      <c r="K139" s="44">
        <f t="shared" si="4"/>
        <v>0</v>
      </c>
    </row>
    <row r="140" spans="1:11" ht="57.5" x14ac:dyDescent="0.35">
      <c r="A140" s="37">
        <f t="shared" si="5"/>
        <v>131</v>
      </c>
      <c r="B140" s="35">
        <v>616226</v>
      </c>
      <c r="C140" s="36" t="s">
        <v>286</v>
      </c>
      <c r="D140" s="36" t="s">
        <v>287</v>
      </c>
      <c r="E140" s="23" t="s">
        <v>18</v>
      </c>
      <c r="F140" s="23" t="s">
        <v>13</v>
      </c>
      <c r="G140" s="23" t="s">
        <v>3</v>
      </c>
      <c r="H140" s="23">
        <v>8</v>
      </c>
      <c r="I140" s="38">
        <v>40</v>
      </c>
      <c r="J140" s="39">
        <v>111655</v>
      </c>
      <c r="K140" s="44">
        <f t="shared" si="4"/>
        <v>4466200</v>
      </c>
    </row>
    <row r="141" spans="1:11" ht="115" x14ac:dyDescent="0.35">
      <c r="A141" s="37">
        <f t="shared" si="5"/>
        <v>132</v>
      </c>
      <c r="B141" s="35">
        <v>616241</v>
      </c>
      <c r="C141" s="36" t="s">
        <v>288</v>
      </c>
      <c r="D141" s="36" t="s">
        <v>289</v>
      </c>
      <c r="E141" s="23" t="s">
        <v>18</v>
      </c>
      <c r="F141" s="23" t="s">
        <v>13</v>
      </c>
      <c r="G141" s="23" t="s">
        <v>3</v>
      </c>
      <c r="H141" s="23">
        <v>5</v>
      </c>
      <c r="I141" s="38">
        <v>25</v>
      </c>
      <c r="J141" s="39">
        <v>250</v>
      </c>
      <c r="K141" s="44">
        <f t="shared" si="4"/>
        <v>6250</v>
      </c>
    </row>
    <row r="142" spans="1:11" ht="34.5" x14ac:dyDescent="0.35">
      <c r="A142" s="37">
        <f t="shared" si="5"/>
        <v>133</v>
      </c>
      <c r="B142" s="35">
        <v>616555</v>
      </c>
      <c r="C142" s="36" t="s">
        <v>290</v>
      </c>
      <c r="D142" s="36" t="s">
        <v>291</v>
      </c>
      <c r="E142" s="23" t="s">
        <v>18</v>
      </c>
      <c r="F142" s="23" t="s">
        <v>13</v>
      </c>
      <c r="G142" s="23" t="s">
        <v>3</v>
      </c>
      <c r="H142" s="23">
        <v>18</v>
      </c>
      <c r="I142" s="38">
        <v>90</v>
      </c>
      <c r="J142" s="39">
        <v>413.95</v>
      </c>
      <c r="K142" s="44">
        <f t="shared" si="4"/>
        <v>37255.5</v>
      </c>
    </row>
    <row r="143" spans="1:11" ht="57.5" x14ac:dyDescent="0.35">
      <c r="A143" s="37">
        <f t="shared" si="5"/>
        <v>134</v>
      </c>
      <c r="B143" s="35">
        <v>616562</v>
      </c>
      <c r="C143" s="36" t="s">
        <v>292</v>
      </c>
      <c r="D143" s="36" t="s">
        <v>293</v>
      </c>
      <c r="E143" s="23" t="s">
        <v>18</v>
      </c>
      <c r="F143" s="23" t="s">
        <v>13</v>
      </c>
      <c r="G143" s="23" t="s">
        <v>3</v>
      </c>
      <c r="H143" s="23">
        <v>34</v>
      </c>
      <c r="I143" s="38">
        <v>170</v>
      </c>
      <c r="J143" s="39">
        <v>13900</v>
      </c>
      <c r="K143" s="44">
        <f t="shared" si="4"/>
        <v>2363000</v>
      </c>
    </row>
    <row r="144" spans="1:11" ht="115" x14ac:dyDescent="0.35">
      <c r="A144" s="37">
        <f t="shared" si="5"/>
        <v>135</v>
      </c>
      <c r="B144" s="35">
        <v>621078</v>
      </c>
      <c r="C144" s="36" t="s">
        <v>294</v>
      </c>
      <c r="D144" s="36" t="s">
        <v>295</v>
      </c>
      <c r="E144" s="23" t="s">
        <v>306</v>
      </c>
      <c r="F144" s="23" t="s">
        <v>13</v>
      </c>
      <c r="G144" s="23" t="s">
        <v>3</v>
      </c>
      <c r="H144" s="23">
        <v>9</v>
      </c>
      <c r="I144" s="38">
        <v>45</v>
      </c>
      <c r="J144" s="39">
        <v>632.5</v>
      </c>
      <c r="K144" s="44">
        <f t="shared" si="4"/>
        <v>28462.5</v>
      </c>
    </row>
    <row r="145" spans="1:11" ht="115" x14ac:dyDescent="0.35">
      <c r="A145" s="37">
        <f t="shared" si="5"/>
        <v>136</v>
      </c>
      <c r="B145" s="35">
        <v>621440</v>
      </c>
      <c r="C145" s="36" t="s">
        <v>296</v>
      </c>
      <c r="D145" s="36" t="s">
        <v>297</v>
      </c>
      <c r="E145" s="23" t="s">
        <v>18</v>
      </c>
      <c r="F145" s="23" t="s">
        <v>13</v>
      </c>
      <c r="G145" s="23" t="s">
        <v>3</v>
      </c>
      <c r="H145" s="23">
        <v>3</v>
      </c>
      <c r="I145" s="38">
        <v>15</v>
      </c>
      <c r="J145" s="39">
        <v>32493</v>
      </c>
      <c r="K145" s="44">
        <f t="shared" si="4"/>
        <v>487395</v>
      </c>
    </row>
    <row r="146" spans="1:11" ht="103.5" x14ac:dyDescent="0.35">
      <c r="A146" s="37">
        <f t="shared" si="5"/>
        <v>137</v>
      </c>
      <c r="B146" s="35">
        <v>621696</v>
      </c>
      <c r="C146" s="36" t="s">
        <v>298</v>
      </c>
      <c r="D146" s="36" t="s">
        <v>299</v>
      </c>
      <c r="E146" s="23" t="s">
        <v>12</v>
      </c>
      <c r="F146" s="23" t="s">
        <v>13</v>
      </c>
      <c r="G146" s="23" t="s">
        <v>3</v>
      </c>
      <c r="H146" s="23">
        <v>1</v>
      </c>
      <c r="I146" s="38">
        <v>5</v>
      </c>
      <c r="J146" s="39">
        <v>32247.75</v>
      </c>
      <c r="K146" s="44">
        <f t="shared" si="4"/>
        <v>161238.75</v>
      </c>
    </row>
    <row r="147" spans="1:11" ht="103.5" x14ac:dyDescent="0.35">
      <c r="A147" s="37">
        <f t="shared" si="5"/>
        <v>138</v>
      </c>
      <c r="B147" s="35">
        <v>621698</v>
      </c>
      <c r="C147" s="36" t="s">
        <v>300</v>
      </c>
      <c r="D147" s="36" t="s">
        <v>301</v>
      </c>
      <c r="E147" s="23" t="s">
        <v>12</v>
      </c>
      <c r="F147" s="23" t="s">
        <v>13</v>
      </c>
      <c r="G147" s="23" t="s">
        <v>3</v>
      </c>
      <c r="H147" s="23">
        <v>2</v>
      </c>
      <c r="I147" s="38">
        <v>10</v>
      </c>
      <c r="J147" s="53">
        <v>0.01</v>
      </c>
      <c r="K147" s="44">
        <f t="shared" si="4"/>
        <v>0.1</v>
      </c>
    </row>
    <row r="148" spans="1:11" ht="126.5" x14ac:dyDescent="0.35">
      <c r="A148" s="37">
        <f t="shared" si="5"/>
        <v>139</v>
      </c>
      <c r="B148" s="35">
        <v>625525</v>
      </c>
      <c r="C148" s="36" t="s">
        <v>302</v>
      </c>
      <c r="D148" s="36" t="s">
        <v>303</v>
      </c>
      <c r="E148" s="23" t="s">
        <v>18</v>
      </c>
      <c r="F148" s="23" t="s">
        <v>13</v>
      </c>
      <c r="G148" s="23" t="s">
        <v>3</v>
      </c>
      <c r="H148" s="23">
        <v>1</v>
      </c>
      <c r="I148" s="38">
        <v>5</v>
      </c>
      <c r="J148" s="39">
        <v>57880.67</v>
      </c>
      <c r="K148" s="44">
        <f t="shared" si="4"/>
        <v>289403.34999999998</v>
      </c>
    </row>
    <row r="149" spans="1:11" ht="69" x14ac:dyDescent="0.35">
      <c r="A149" s="37">
        <f t="shared" si="5"/>
        <v>140</v>
      </c>
      <c r="B149" s="35">
        <v>630880</v>
      </c>
      <c r="C149" s="36" t="s">
        <v>304</v>
      </c>
      <c r="D149" s="36" t="s">
        <v>305</v>
      </c>
      <c r="E149" s="23" t="s">
        <v>310</v>
      </c>
      <c r="F149" s="23" t="s">
        <v>13</v>
      </c>
      <c r="G149" s="23" t="s">
        <v>3</v>
      </c>
      <c r="H149" s="23">
        <v>10</v>
      </c>
      <c r="I149" s="38">
        <v>50</v>
      </c>
      <c r="J149" s="39">
        <v>7507.66</v>
      </c>
      <c r="K149" s="44">
        <f t="shared" si="4"/>
        <v>375383</v>
      </c>
    </row>
    <row r="150" spans="1:11" ht="57.5" x14ac:dyDescent="0.35">
      <c r="A150" s="37">
        <f t="shared" si="5"/>
        <v>141</v>
      </c>
      <c r="B150" s="35">
        <v>630881</v>
      </c>
      <c r="C150" s="36" t="s">
        <v>315</v>
      </c>
      <c r="D150" s="36" t="s">
        <v>316</v>
      </c>
      <c r="E150" s="23" t="s">
        <v>310</v>
      </c>
      <c r="F150" s="23" t="s">
        <v>13</v>
      </c>
      <c r="G150" s="23" t="s">
        <v>3</v>
      </c>
      <c r="H150" s="23">
        <v>5</v>
      </c>
      <c r="I150" s="38">
        <v>25</v>
      </c>
      <c r="J150" s="39">
        <v>11335.2</v>
      </c>
      <c r="K150" s="44">
        <f t="shared" si="4"/>
        <v>283380</v>
      </c>
    </row>
    <row r="151" spans="1:11" ht="80.5" x14ac:dyDescent="0.35">
      <c r="A151" s="37">
        <f t="shared" si="5"/>
        <v>142</v>
      </c>
      <c r="B151" s="35">
        <v>630882</v>
      </c>
      <c r="C151" s="36" t="s">
        <v>317</v>
      </c>
      <c r="D151" s="36" t="s">
        <v>318</v>
      </c>
      <c r="E151" s="23" t="s">
        <v>310</v>
      </c>
      <c r="F151" s="23" t="s">
        <v>13</v>
      </c>
      <c r="G151" s="23" t="s">
        <v>3</v>
      </c>
      <c r="H151" s="23">
        <v>5</v>
      </c>
      <c r="I151" s="38">
        <v>25</v>
      </c>
      <c r="J151" s="39">
        <v>13870.43</v>
      </c>
      <c r="K151" s="44">
        <f t="shared" si="4"/>
        <v>346760.75</v>
      </c>
    </row>
    <row r="152" spans="1:11" ht="57.5" x14ac:dyDescent="0.35">
      <c r="A152" s="37">
        <f t="shared" si="5"/>
        <v>143</v>
      </c>
      <c r="B152" s="35">
        <v>630883</v>
      </c>
      <c r="C152" s="36" t="s">
        <v>319</v>
      </c>
      <c r="D152" s="36" t="s">
        <v>320</v>
      </c>
      <c r="E152" s="23" t="s">
        <v>310</v>
      </c>
      <c r="F152" s="23" t="s">
        <v>13</v>
      </c>
      <c r="G152" s="23" t="s">
        <v>3</v>
      </c>
      <c r="H152" s="23">
        <v>5</v>
      </c>
      <c r="I152" s="38">
        <v>25</v>
      </c>
      <c r="J152" s="39">
        <v>26110.3</v>
      </c>
      <c r="K152" s="44">
        <f t="shared" si="4"/>
        <v>652757.5</v>
      </c>
    </row>
    <row r="153" spans="1:11" ht="57.5" x14ac:dyDescent="0.35">
      <c r="A153" s="37">
        <f t="shared" si="5"/>
        <v>144</v>
      </c>
      <c r="B153" s="35">
        <v>630884</v>
      </c>
      <c r="C153" s="36" t="s">
        <v>321</v>
      </c>
      <c r="D153" s="36" t="s">
        <v>322</v>
      </c>
      <c r="E153" s="23" t="s">
        <v>310</v>
      </c>
      <c r="F153" s="23" t="s">
        <v>13</v>
      </c>
      <c r="G153" s="23" t="s">
        <v>3</v>
      </c>
      <c r="H153" s="23">
        <v>5</v>
      </c>
      <c r="I153" s="38">
        <v>25</v>
      </c>
      <c r="J153" s="39">
        <v>22406.23</v>
      </c>
      <c r="K153" s="44">
        <f t="shared" si="4"/>
        <v>560155.75</v>
      </c>
    </row>
    <row r="154" spans="1:11" ht="69" x14ac:dyDescent="0.35">
      <c r="A154" s="37">
        <f t="shared" si="5"/>
        <v>145</v>
      </c>
      <c r="B154" s="35">
        <v>630885</v>
      </c>
      <c r="C154" s="36" t="s">
        <v>304</v>
      </c>
      <c r="D154" s="36" t="s">
        <v>323</v>
      </c>
      <c r="E154" s="23" t="s">
        <v>310</v>
      </c>
      <c r="F154" s="23" t="s">
        <v>13</v>
      </c>
      <c r="G154" s="23" t="s">
        <v>3</v>
      </c>
      <c r="H154" s="23">
        <v>10</v>
      </c>
      <c r="I154" s="38">
        <v>50</v>
      </c>
      <c r="J154" s="39">
        <v>7919.23</v>
      </c>
      <c r="K154" s="44">
        <f t="shared" si="4"/>
        <v>395961.5</v>
      </c>
    </row>
    <row r="155" spans="1:11" ht="92" x14ac:dyDescent="0.35">
      <c r="A155" s="37">
        <f t="shared" si="5"/>
        <v>146</v>
      </c>
      <c r="B155" s="35">
        <v>633924</v>
      </c>
      <c r="C155" s="36" t="s">
        <v>324</v>
      </c>
      <c r="D155" s="36" t="s">
        <v>325</v>
      </c>
      <c r="E155" s="23" t="s">
        <v>310</v>
      </c>
      <c r="F155" s="23" t="s">
        <v>13</v>
      </c>
      <c r="G155" s="23" t="s">
        <v>3</v>
      </c>
      <c r="H155" s="23">
        <v>5</v>
      </c>
      <c r="I155" s="38">
        <v>25</v>
      </c>
      <c r="J155" s="39">
        <v>257444.37</v>
      </c>
      <c r="K155" s="44">
        <f t="shared" si="4"/>
        <v>6436109.25</v>
      </c>
    </row>
    <row r="156" spans="1:11" ht="46" x14ac:dyDescent="0.35">
      <c r="A156" s="37">
        <f t="shared" si="5"/>
        <v>147</v>
      </c>
      <c r="B156" s="35">
        <v>633925</v>
      </c>
      <c r="C156" s="36" t="s">
        <v>326</v>
      </c>
      <c r="D156" s="36" t="s">
        <v>327</v>
      </c>
      <c r="E156" s="23" t="s">
        <v>310</v>
      </c>
      <c r="F156" s="23" t="s">
        <v>13</v>
      </c>
      <c r="G156" s="23" t="s">
        <v>3</v>
      </c>
      <c r="H156" s="23">
        <v>5</v>
      </c>
      <c r="I156" s="38">
        <v>25</v>
      </c>
      <c r="J156" s="39">
        <v>9956.4599999999991</v>
      </c>
      <c r="K156" s="44">
        <f t="shared" si="4"/>
        <v>248911.49999999997</v>
      </c>
    </row>
    <row r="157" spans="1:11" ht="92" x14ac:dyDescent="0.35">
      <c r="A157" s="37">
        <f t="shared" si="5"/>
        <v>148</v>
      </c>
      <c r="B157" s="35">
        <v>633966</v>
      </c>
      <c r="C157" s="36" t="s">
        <v>328</v>
      </c>
      <c r="D157" s="36" t="s">
        <v>329</v>
      </c>
      <c r="E157" s="23" t="s">
        <v>18</v>
      </c>
      <c r="F157" s="23" t="s">
        <v>13</v>
      </c>
      <c r="G157" s="23" t="s">
        <v>3</v>
      </c>
      <c r="H157" s="23">
        <v>8</v>
      </c>
      <c r="I157" s="38">
        <v>40</v>
      </c>
      <c r="J157" s="39">
        <v>118200</v>
      </c>
      <c r="K157" s="44">
        <f t="shared" si="4"/>
        <v>4728000</v>
      </c>
    </row>
    <row r="158" spans="1:11" ht="126.5" x14ac:dyDescent="0.35">
      <c r="A158" s="37">
        <f t="shared" si="5"/>
        <v>149</v>
      </c>
      <c r="B158" s="35">
        <v>633967</v>
      </c>
      <c r="C158" s="36" t="s">
        <v>330</v>
      </c>
      <c r="D158" s="36" t="s">
        <v>331</v>
      </c>
      <c r="E158" s="23" t="s">
        <v>18</v>
      </c>
      <c r="F158" s="23" t="s">
        <v>13</v>
      </c>
      <c r="G158" s="23" t="s">
        <v>3</v>
      </c>
      <c r="H158" s="23">
        <v>6</v>
      </c>
      <c r="I158" s="38">
        <v>30</v>
      </c>
      <c r="J158" s="39">
        <v>56028.86</v>
      </c>
      <c r="K158" s="44">
        <f t="shared" si="4"/>
        <v>1680865.8</v>
      </c>
    </row>
    <row r="159" spans="1:11" ht="184" x14ac:dyDescent="0.35">
      <c r="A159" s="37">
        <f t="shared" si="5"/>
        <v>150</v>
      </c>
      <c r="B159" s="35">
        <v>635490</v>
      </c>
      <c r="C159" s="36" t="s">
        <v>332</v>
      </c>
      <c r="D159" s="36" t="s">
        <v>333</v>
      </c>
      <c r="E159" s="23" t="s">
        <v>334</v>
      </c>
      <c r="F159" s="23" t="s">
        <v>13</v>
      </c>
      <c r="G159" s="23" t="s">
        <v>3</v>
      </c>
      <c r="H159" s="23">
        <v>4</v>
      </c>
      <c r="I159" s="38">
        <v>20</v>
      </c>
      <c r="J159" s="39">
        <v>3790</v>
      </c>
      <c r="K159" s="44">
        <f t="shared" si="4"/>
        <v>75800</v>
      </c>
    </row>
    <row r="160" spans="1:11" ht="92" x14ac:dyDescent="0.35">
      <c r="A160" s="37">
        <f t="shared" si="5"/>
        <v>151</v>
      </c>
      <c r="B160" s="35">
        <v>637024</v>
      </c>
      <c r="C160" s="36" t="s">
        <v>335</v>
      </c>
      <c r="D160" s="36" t="s">
        <v>336</v>
      </c>
      <c r="E160" s="23" t="s">
        <v>18</v>
      </c>
      <c r="F160" s="23" t="s">
        <v>13</v>
      </c>
      <c r="G160" s="23" t="s">
        <v>3</v>
      </c>
      <c r="H160" s="23">
        <v>6</v>
      </c>
      <c r="I160" s="38">
        <v>30</v>
      </c>
      <c r="J160" s="39">
        <v>38016.050000000003</v>
      </c>
      <c r="K160" s="44">
        <f t="shared" si="4"/>
        <v>1140481.5</v>
      </c>
    </row>
    <row r="161" spans="1:11" ht="69" x14ac:dyDescent="0.35">
      <c r="A161" s="37">
        <f t="shared" si="5"/>
        <v>152</v>
      </c>
      <c r="B161" s="35">
        <v>639035</v>
      </c>
      <c r="C161" s="36" t="s">
        <v>337</v>
      </c>
      <c r="D161" s="36" t="s">
        <v>338</v>
      </c>
      <c r="E161" s="23" t="s">
        <v>310</v>
      </c>
      <c r="F161" s="23" t="s">
        <v>13</v>
      </c>
      <c r="G161" s="23" t="s">
        <v>3</v>
      </c>
      <c r="H161" s="23">
        <v>5</v>
      </c>
      <c r="I161" s="38">
        <v>25</v>
      </c>
      <c r="J161" s="39">
        <v>23435.14</v>
      </c>
      <c r="K161" s="44">
        <f t="shared" si="4"/>
        <v>585878.5</v>
      </c>
    </row>
    <row r="162" spans="1:11" ht="46" x14ac:dyDescent="0.35">
      <c r="A162" s="37">
        <f t="shared" si="5"/>
        <v>153</v>
      </c>
      <c r="B162" s="35">
        <v>639036</v>
      </c>
      <c r="C162" s="36" t="s">
        <v>337</v>
      </c>
      <c r="D162" s="36" t="s">
        <v>339</v>
      </c>
      <c r="E162" s="23" t="s">
        <v>310</v>
      </c>
      <c r="F162" s="23" t="s">
        <v>13</v>
      </c>
      <c r="G162" s="23" t="s">
        <v>3</v>
      </c>
      <c r="H162" s="23">
        <v>10</v>
      </c>
      <c r="I162" s="38">
        <v>50</v>
      </c>
      <c r="J162" s="39">
        <v>8330.7900000000009</v>
      </c>
      <c r="K162" s="44">
        <f t="shared" si="4"/>
        <v>416539.50000000006</v>
      </c>
    </row>
    <row r="163" spans="1:11" ht="103.5" x14ac:dyDescent="0.35">
      <c r="A163" s="37">
        <f t="shared" si="5"/>
        <v>154</v>
      </c>
      <c r="B163" s="35">
        <v>641422</v>
      </c>
      <c r="C163" s="36" t="s">
        <v>340</v>
      </c>
      <c r="D163" s="36" t="s">
        <v>341</v>
      </c>
      <c r="E163" s="23" t="s">
        <v>342</v>
      </c>
      <c r="F163" s="23" t="s">
        <v>13</v>
      </c>
      <c r="G163" s="23" t="s">
        <v>3</v>
      </c>
      <c r="H163" s="23">
        <v>14</v>
      </c>
      <c r="I163" s="38">
        <v>70</v>
      </c>
      <c r="J163" s="39">
        <v>6884.36</v>
      </c>
      <c r="K163" s="44">
        <f t="shared" si="4"/>
        <v>481905.19999999995</v>
      </c>
    </row>
    <row r="164" spans="1:11" ht="69" x14ac:dyDescent="0.35">
      <c r="A164" s="37">
        <f t="shared" si="5"/>
        <v>155</v>
      </c>
      <c r="B164" s="35">
        <v>641676</v>
      </c>
      <c r="C164" s="36" t="s">
        <v>343</v>
      </c>
      <c r="D164" s="36" t="s">
        <v>344</v>
      </c>
      <c r="E164" s="23" t="s">
        <v>334</v>
      </c>
      <c r="F164" s="23" t="s">
        <v>13</v>
      </c>
      <c r="G164" s="23" t="s">
        <v>3</v>
      </c>
      <c r="H164" s="23">
        <v>8</v>
      </c>
      <c r="I164" s="38">
        <v>40</v>
      </c>
      <c r="J164" s="39">
        <v>23080</v>
      </c>
      <c r="K164" s="44">
        <f t="shared" si="4"/>
        <v>923200</v>
      </c>
    </row>
    <row r="165" spans="1:11" ht="149.5" x14ac:dyDescent="0.35">
      <c r="A165" s="37">
        <f t="shared" si="5"/>
        <v>156</v>
      </c>
      <c r="B165" s="35">
        <v>641701</v>
      </c>
      <c r="C165" s="36" t="s">
        <v>345</v>
      </c>
      <c r="D165" s="36" t="s">
        <v>346</v>
      </c>
      <c r="E165" s="23" t="s">
        <v>311</v>
      </c>
      <c r="F165" s="23" t="s">
        <v>13</v>
      </c>
      <c r="G165" s="23" t="s">
        <v>3</v>
      </c>
      <c r="H165" s="23">
        <v>2</v>
      </c>
      <c r="I165" s="38">
        <v>10</v>
      </c>
      <c r="J165" s="39">
        <v>12755.3</v>
      </c>
      <c r="K165" s="44">
        <f t="shared" si="4"/>
        <v>127553</v>
      </c>
    </row>
    <row r="166" spans="1:11" ht="69" x14ac:dyDescent="0.35">
      <c r="A166" s="37">
        <f t="shared" si="5"/>
        <v>157</v>
      </c>
      <c r="B166" s="35">
        <v>641703</v>
      </c>
      <c r="C166" s="36" t="s">
        <v>347</v>
      </c>
      <c r="D166" s="36" t="s">
        <v>348</v>
      </c>
      <c r="E166" s="23" t="s">
        <v>311</v>
      </c>
      <c r="F166" s="23" t="s">
        <v>13</v>
      </c>
      <c r="G166" s="23" t="s">
        <v>3</v>
      </c>
      <c r="H166" s="23">
        <v>60</v>
      </c>
      <c r="I166" s="38">
        <v>300</v>
      </c>
      <c r="J166" s="53">
        <v>0.01</v>
      </c>
      <c r="K166" s="44">
        <f t="shared" si="4"/>
        <v>3</v>
      </c>
    </row>
    <row r="167" spans="1:11" ht="115" x14ac:dyDescent="0.35">
      <c r="A167" s="37">
        <f t="shared" si="5"/>
        <v>158</v>
      </c>
      <c r="B167" s="35">
        <v>641710</v>
      </c>
      <c r="C167" s="36" t="s">
        <v>349</v>
      </c>
      <c r="D167" s="36" t="s">
        <v>350</v>
      </c>
      <c r="E167" s="23" t="s">
        <v>311</v>
      </c>
      <c r="F167" s="23" t="s">
        <v>13</v>
      </c>
      <c r="G167" s="23" t="s">
        <v>3</v>
      </c>
      <c r="H167" s="23">
        <v>15</v>
      </c>
      <c r="I167" s="38">
        <v>75</v>
      </c>
      <c r="J167" s="39">
        <v>128088.36</v>
      </c>
      <c r="K167" s="44">
        <f t="shared" si="4"/>
        <v>9606627</v>
      </c>
    </row>
    <row r="168" spans="1:11" ht="92" x14ac:dyDescent="0.35">
      <c r="A168" s="37">
        <f t="shared" si="5"/>
        <v>159</v>
      </c>
      <c r="B168" s="35">
        <v>642574</v>
      </c>
      <c r="C168" s="36" t="s">
        <v>351</v>
      </c>
      <c r="D168" s="36" t="s">
        <v>352</v>
      </c>
      <c r="E168" s="23" t="s">
        <v>18</v>
      </c>
      <c r="F168" s="23" t="s">
        <v>13</v>
      </c>
      <c r="G168" s="23" t="s">
        <v>3</v>
      </c>
      <c r="H168" s="23">
        <v>1</v>
      </c>
      <c r="I168" s="38">
        <v>5</v>
      </c>
      <c r="J168" s="39">
        <v>7483.6</v>
      </c>
      <c r="K168" s="44">
        <f t="shared" si="4"/>
        <v>37418</v>
      </c>
    </row>
    <row r="169" spans="1:11" ht="103.5" x14ac:dyDescent="0.35">
      <c r="A169" s="37">
        <f t="shared" si="5"/>
        <v>160</v>
      </c>
      <c r="B169" s="35">
        <v>643803</v>
      </c>
      <c r="C169" s="36" t="s">
        <v>353</v>
      </c>
      <c r="D169" s="36" t="s">
        <v>354</v>
      </c>
      <c r="E169" s="23" t="s">
        <v>18</v>
      </c>
      <c r="F169" s="23" t="s">
        <v>13</v>
      </c>
      <c r="G169" s="23" t="s">
        <v>3</v>
      </c>
      <c r="H169" s="23">
        <v>10</v>
      </c>
      <c r="I169" s="38">
        <v>50</v>
      </c>
      <c r="J169" s="39">
        <v>163111.10999999999</v>
      </c>
      <c r="K169" s="44">
        <f t="shared" si="4"/>
        <v>8155555.4999999991</v>
      </c>
    </row>
    <row r="170" spans="1:11" ht="34.5" x14ac:dyDescent="0.35">
      <c r="A170" s="37">
        <f t="shared" si="5"/>
        <v>161</v>
      </c>
      <c r="B170" s="35">
        <v>645204</v>
      </c>
      <c r="C170" s="36" t="s">
        <v>355</v>
      </c>
      <c r="D170" s="36" t="s">
        <v>356</v>
      </c>
      <c r="E170" s="23" t="s">
        <v>18</v>
      </c>
      <c r="F170" s="23" t="s">
        <v>13</v>
      </c>
      <c r="G170" s="23" t="s">
        <v>3</v>
      </c>
      <c r="H170" s="23">
        <v>3</v>
      </c>
      <c r="I170" s="38">
        <v>15</v>
      </c>
      <c r="J170" s="53">
        <v>0</v>
      </c>
      <c r="K170" s="44">
        <f t="shared" si="4"/>
        <v>0</v>
      </c>
    </row>
    <row r="171" spans="1:11" ht="34.5" x14ac:dyDescent="0.35">
      <c r="A171" s="37">
        <f t="shared" si="5"/>
        <v>162</v>
      </c>
      <c r="B171" s="35">
        <v>645958</v>
      </c>
      <c r="C171" s="36" t="s">
        <v>357</v>
      </c>
      <c r="D171" s="36" t="s">
        <v>358</v>
      </c>
      <c r="E171" s="23" t="s">
        <v>359</v>
      </c>
      <c r="F171" s="23" t="s">
        <v>13</v>
      </c>
      <c r="G171" s="23" t="s">
        <v>3</v>
      </c>
      <c r="H171" s="23">
        <v>6</v>
      </c>
      <c r="I171" s="38">
        <v>30</v>
      </c>
      <c r="J171" s="39">
        <v>42250.5</v>
      </c>
      <c r="K171" s="44">
        <f t="shared" si="4"/>
        <v>1267515</v>
      </c>
    </row>
    <row r="172" spans="1:11" ht="34.5" x14ac:dyDescent="0.35">
      <c r="A172" s="37">
        <f t="shared" si="5"/>
        <v>163</v>
      </c>
      <c r="B172" s="35">
        <v>645959</v>
      </c>
      <c r="C172" s="36" t="s">
        <v>360</v>
      </c>
      <c r="D172" s="36" t="s">
        <v>361</v>
      </c>
      <c r="E172" s="23" t="s">
        <v>359</v>
      </c>
      <c r="F172" s="23" t="s">
        <v>13</v>
      </c>
      <c r="G172" s="23" t="s">
        <v>3</v>
      </c>
      <c r="H172" s="23">
        <v>6</v>
      </c>
      <c r="I172" s="38">
        <v>30</v>
      </c>
      <c r="J172" s="39">
        <v>18900</v>
      </c>
      <c r="K172" s="44">
        <f t="shared" si="4"/>
        <v>567000</v>
      </c>
    </row>
    <row r="173" spans="1:11" ht="23" x14ac:dyDescent="0.35">
      <c r="A173" s="37">
        <f t="shared" si="5"/>
        <v>164</v>
      </c>
      <c r="B173" s="35">
        <v>646143</v>
      </c>
      <c r="C173" s="36" t="s">
        <v>49</v>
      </c>
      <c r="D173" s="36" t="s">
        <v>362</v>
      </c>
      <c r="E173" s="23" t="s">
        <v>18</v>
      </c>
      <c r="F173" s="23" t="s">
        <v>13</v>
      </c>
      <c r="G173" s="23" t="s">
        <v>3</v>
      </c>
      <c r="H173" s="23">
        <v>4</v>
      </c>
      <c r="I173" s="38">
        <v>20</v>
      </c>
      <c r="J173" s="53">
        <v>0.01</v>
      </c>
      <c r="K173" s="44">
        <f t="shared" si="4"/>
        <v>0.2</v>
      </c>
    </row>
    <row r="174" spans="1:11" ht="23" x14ac:dyDescent="0.35">
      <c r="A174" s="37">
        <f t="shared" si="5"/>
        <v>165</v>
      </c>
      <c r="B174" s="35">
        <v>646147</v>
      </c>
      <c r="C174" s="36" t="s">
        <v>49</v>
      </c>
      <c r="D174" s="36" t="s">
        <v>363</v>
      </c>
      <c r="E174" s="23" t="s">
        <v>18</v>
      </c>
      <c r="F174" s="23" t="s">
        <v>13</v>
      </c>
      <c r="G174" s="23" t="s">
        <v>3</v>
      </c>
      <c r="H174" s="23">
        <v>2</v>
      </c>
      <c r="I174" s="38">
        <v>10</v>
      </c>
      <c r="J174" s="53">
        <v>0.01</v>
      </c>
      <c r="K174" s="44">
        <f t="shared" si="4"/>
        <v>0.1</v>
      </c>
    </row>
    <row r="175" spans="1:11" ht="80.5" x14ac:dyDescent="0.35">
      <c r="A175" s="37">
        <f t="shared" si="5"/>
        <v>166</v>
      </c>
      <c r="B175" s="35">
        <v>648984</v>
      </c>
      <c r="C175" s="36" t="s">
        <v>364</v>
      </c>
      <c r="D175" s="36" t="s">
        <v>365</v>
      </c>
      <c r="E175" s="23" t="s">
        <v>18</v>
      </c>
      <c r="F175" s="23" t="s">
        <v>13</v>
      </c>
      <c r="G175" s="23" t="s">
        <v>3</v>
      </c>
      <c r="H175" s="23">
        <v>10</v>
      </c>
      <c r="I175" s="38">
        <v>50</v>
      </c>
      <c r="J175" s="39">
        <v>4955</v>
      </c>
      <c r="K175" s="44">
        <f t="shared" si="4"/>
        <v>247750</v>
      </c>
    </row>
    <row r="176" spans="1:11" ht="80.5" x14ac:dyDescent="0.35">
      <c r="A176" s="37">
        <f t="shared" si="5"/>
        <v>167</v>
      </c>
      <c r="B176" s="35">
        <v>648985</v>
      </c>
      <c r="C176" s="36" t="s">
        <v>366</v>
      </c>
      <c r="D176" s="36" t="s">
        <v>367</v>
      </c>
      <c r="E176" s="23" t="s">
        <v>18</v>
      </c>
      <c r="F176" s="23" t="s">
        <v>13</v>
      </c>
      <c r="G176" s="23" t="s">
        <v>3</v>
      </c>
      <c r="H176" s="23">
        <v>10</v>
      </c>
      <c r="I176" s="38">
        <v>50</v>
      </c>
      <c r="J176" s="39">
        <v>6784</v>
      </c>
      <c r="K176" s="44">
        <f t="shared" si="4"/>
        <v>339200</v>
      </c>
    </row>
    <row r="177" spans="1:11" ht="92" x14ac:dyDescent="0.35">
      <c r="A177" s="37">
        <f t="shared" si="5"/>
        <v>168</v>
      </c>
      <c r="B177" s="35">
        <v>648986</v>
      </c>
      <c r="C177" s="36" t="s">
        <v>368</v>
      </c>
      <c r="D177" s="36" t="s">
        <v>369</v>
      </c>
      <c r="E177" s="23" t="s">
        <v>18</v>
      </c>
      <c r="F177" s="23" t="s">
        <v>13</v>
      </c>
      <c r="G177" s="23" t="s">
        <v>3</v>
      </c>
      <c r="H177" s="23">
        <v>10</v>
      </c>
      <c r="I177" s="38">
        <v>50</v>
      </c>
      <c r="J177" s="39">
        <v>5825.42</v>
      </c>
      <c r="K177" s="44">
        <f t="shared" si="4"/>
        <v>291271</v>
      </c>
    </row>
    <row r="178" spans="1:11" ht="138" x14ac:dyDescent="0.35">
      <c r="A178" s="37">
        <f t="shared" si="5"/>
        <v>169</v>
      </c>
      <c r="B178" s="35">
        <v>648990</v>
      </c>
      <c r="C178" s="36" t="s">
        <v>370</v>
      </c>
      <c r="D178" s="36" t="s">
        <v>371</v>
      </c>
      <c r="E178" s="23" t="s">
        <v>18</v>
      </c>
      <c r="F178" s="23" t="s">
        <v>13</v>
      </c>
      <c r="G178" s="23" t="s">
        <v>3</v>
      </c>
      <c r="H178" s="23">
        <v>10</v>
      </c>
      <c r="I178" s="38">
        <v>50</v>
      </c>
      <c r="J178" s="39">
        <v>19606.2</v>
      </c>
      <c r="K178" s="44">
        <f t="shared" si="4"/>
        <v>980310</v>
      </c>
    </row>
    <row r="179" spans="1:11" ht="138" x14ac:dyDescent="0.35">
      <c r="A179" s="37">
        <f t="shared" si="5"/>
        <v>170</v>
      </c>
      <c r="B179" s="35">
        <v>649130</v>
      </c>
      <c r="C179" s="36" t="s">
        <v>372</v>
      </c>
      <c r="D179" s="36" t="s">
        <v>373</v>
      </c>
      <c r="E179" s="23" t="s">
        <v>18</v>
      </c>
      <c r="F179" s="23" t="s">
        <v>13</v>
      </c>
      <c r="G179" s="23" t="s">
        <v>3</v>
      </c>
      <c r="H179" s="23">
        <v>2</v>
      </c>
      <c r="I179" s="38">
        <v>10</v>
      </c>
      <c r="J179" s="39">
        <v>405460</v>
      </c>
      <c r="K179" s="44">
        <f t="shared" si="4"/>
        <v>4054600</v>
      </c>
    </row>
    <row r="180" spans="1:11" ht="149.5" x14ac:dyDescent="0.35">
      <c r="A180" s="37">
        <f t="shared" si="5"/>
        <v>171</v>
      </c>
      <c r="B180" s="35">
        <v>653933</v>
      </c>
      <c r="C180" s="36" t="s">
        <v>374</v>
      </c>
      <c r="D180" s="36" t="s">
        <v>375</v>
      </c>
      <c r="E180" s="23" t="s">
        <v>312</v>
      </c>
      <c r="F180" s="23" t="s">
        <v>13</v>
      </c>
      <c r="G180" s="23" t="s">
        <v>3</v>
      </c>
      <c r="H180" s="23">
        <v>3</v>
      </c>
      <c r="I180" s="38">
        <v>15</v>
      </c>
      <c r="J180" s="39">
        <v>15128</v>
      </c>
      <c r="K180" s="44">
        <f t="shared" si="4"/>
        <v>226920</v>
      </c>
    </row>
    <row r="181" spans="1:11" ht="172.5" x14ac:dyDescent="0.35">
      <c r="A181" s="37">
        <f t="shared" si="5"/>
        <v>172</v>
      </c>
      <c r="B181" s="35">
        <v>654329</v>
      </c>
      <c r="C181" s="36" t="s">
        <v>376</v>
      </c>
      <c r="D181" s="36" t="s">
        <v>377</v>
      </c>
      <c r="E181" s="23" t="s">
        <v>18</v>
      </c>
      <c r="F181" s="23" t="s">
        <v>13</v>
      </c>
      <c r="G181" s="23" t="s">
        <v>3</v>
      </c>
      <c r="H181" s="23">
        <v>2</v>
      </c>
      <c r="I181" s="38">
        <v>10</v>
      </c>
      <c r="J181" s="39">
        <v>70558.710000000006</v>
      </c>
      <c r="K181" s="44">
        <f t="shared" si="4"/>
        <v>705587.10000000009</v>
      </c>
    </row>
    <row r="182" spans="1:11" ht="126.5" x14ac:dyDescent="0.35">
      <c r="A182" s="37">
        <f t="shared" si="5"/>
        <v>173</v>
      </c>
      <c r="B182" s="35">
        <v>654336</v>
      </c>
      <c r="C182" s="36" t="s">
        <v>378</v>
      </c>
      <c r="D182" s="36" t="s">
        <v>379</v>
      </c>
      <c r="E182" s="23" t="s">
        <v>18</v>
      </c>
      <c r="F182" s="23" t="s">
        <v>13</v>
      </c>
      <c r="G182" s="23" t="s">
        <v>3</v>
      </c>
      <c r="H182" s="23">
        <v>2</v>
      </c>
      <c r="I182" s="38">
        <v>10</v>
      </c>
      <c r="J182" s="39">
        <v>96849</v>
      </c>
      <c r="K182" s="44">
        <f t="shared" si="4"/>
        <v>968490</v>
      </c>
    </row>
    <row r="183" spans="1:11" ht="161" x14ac:dyDescent="0.35">
      <c r="A183" s="37">
        <f t="shared" si="5"/>
        <v>174</v>
      </c>
      <c r="B183" s="35">
        <v>656174</v>
      </c>
      <c r="C183" s="36" t="s">
        <v>380</v>
      </c>
      <c r="D183" s="36" t="s">
        <v>381</v>
      </c>
      <c r="E183" s="23" t="s">
        <v>18</v>
      </c>
      <c r="F183" s="23" t="s">
        <v>13</v>
      </c>
      <c r="G183" s="23" t="s">
        <v>3</v>
      </c>
      <c r="H183" s="23">
        <v>10</v>
      </c>
      <c r="I183" s="38">
        <v>50</v>
      </c>
      <c r="J183" s="39">
        <v>12808.6</v>
      </c>
      <c r="K183" s="44">
        <f t="shared" si="4"/>
        <v>640430</v>
      </c>
    </row>
    <row r="184" spans="1:11" ht="126.5" x14ac:dyDescent="0.35">
      <c r="A184" s="37">
        <f t="shared" si="5"/>
        <v>175</v>
      </c>
      <c r="B184" s="35">
        <v>656179</v>
      </c>
      <c r="C184" s="36" t="s">
        <v>382</v>
      </c>
      <c r="D184" s="36" t="s">
        <v>383</v>
      </c>
      <c r="E184" s="23" t="s">
        <v>18</v>
      </c>
      <c r="F184" s="23" t="s">
        <v>13</v>
      </c>
      <c r="G184" s="23" t="s">
        <v>3</v>
      </c>
      <c r="H184" s="23">
        <v>2</v>
      </c>
      <c r="I184" s="38">
        <v>10</v>
      </c>
      <c r="J184" s="39">
        <v>44100</v>
      </c>
      <c r="K184" s="44">
        <f t="shared" si="4"/>
        <v>441000</v>
      </c>
    </row>
    <row r="185" spans="1:11" ht="126.5" x14ac:dyDescent="0.35">
      <c r="A185" s="37">
        <f t="shared" si="5"/>
        <v>176</v>
      </c>
      <c r="B185" s="35">
        <v>659173</v>
      </c>
      <c r="C185" s="36" t="s">
        <v>384</v>
      </c>
      <c r="D185" s="36" t="s">
        <v>385</v>
      </c>
      <c r="E185" s="23" t="s">
        <v>18</v>
      </c>
      <c r="F185" s="23" t="s">
        <v>13</v>
      </c>
      <c r="G185" s="23" t="s">
        <v>3</v>
      </c>
      <c r="H185" s="23">
        <v>2</v>
      </c>
      <c r="I185" s="38">
        <v>10</v>
      </c>
      <c r="J185" s="39">
        <v>19545.05</v>
      </c>
      <c r="K185" s="44">
        <f t="shared" si="4"/>
        <v>195450.5</v>
      </c>
    </row>
    <row r="186" spans="1:11" ht="103.5" x14ac:dyDescent="0.35">
      <c r="A186" s="37">
        <f t="shared" si="5"/>
        <v>177</v>
      </c>
      <c r="B186" s="35">
        <v>659191</v>
      </c>
      <c r="C186" s="36" t="s">
        <v>386</v>
      </c>
      <c r="D186" s="36" t="s">
        <v>387</v>
      </c>
      <c r="E186" s="23" t="s">
        <v>18</v>
      </c>
      <c r="F186" s="23" t="s">
        <v>13</v>
      </c>
      <c r="G186" s="23" t="s">
        <v>3</v>
      </c>
      <c r="H186" s="23">
        <v>2</v>
      </c>
      <c r="I186" s="38">
        <v>10</v>
      </c>
      <c r="J186" s="39">
        <v>329800</v>
      </c>
      <c r="K186" s="44">
        <f t="shared" si="4"/>
        <v>3298000</v>
      </c>
    </row>
    <row r="187" spans="1:11" ht="34.5" x14ac:dyDescent="0.35">
      <c r="A187" s="37">
        <f t="shared" si="5"/>
        <v>178</v>
      </c>
      <c r="B187" s="35">
        <v>660495</v>
      </c>
      <c r="C187" s="36" t="s">
        <v>388</v>
      </c>
      <c r="D187" s="36" t="s">
        <v>389</v>
      </c>
      <c r="E187" s="23" t="s">
        <v>311</v>
      </c>
      <c r="F187" s="23" t="s">
        <v>13</v>
      </c>
      <c r="G187" s="23" t="s">
        <v>3</v>
      </c>
      <c r="H187" s="23">
        <v>6</v>
      </c>
      <c r="I187" s="38">
        <v>30</v>
      </c>
      <c r="J187" s="39">
        <v>147750</v>
      </c>
      <c r="K187" s="44">
        <f t="shared" si="4"/>
        <v>4432500</v>
      </c>
    </row>
    <row r="188" spans="1:11" ht="57.5" x14ac:dyDescent="0.35">
      <c r="A188" s="37">
        <f t="shared" si="5"/>
        <v>179</v>
      </c>
      <c r="B188" s="35">
        <v>661243</v>
      </c>
      <c r="C188" s="36" t="s">
        <v>390</v>
      </c>
      <c r="D188" s="36" t="s">
        <v>391</v>
      </c>
      <c r="E188" s="23" t="s">
        <v>18</v>
      </c>
      <c r="F188" s="23" t="s">
        <v>13</v>
      </c>
      <c r="G188" s="23" t="s">
        <v>3</v>
      </c>
      <c r="H188" s="23">
        <v>10</v>
      </c>
      <c r="I188" s="38">
        <v>50</v>
      </c>
      <c r="J188" s="39">
        <v>10826.41</v>
      </c>
      <c r="K188" s="44">
        <f t="shared" si="4"/>
        <v>541320.5</v>
      </c>
    </row>
    <row r="189" spans="1:11" ht="46" x14ac:dyDescent="0.35">
      <c r="A189" s="37">
        <f t="shared" si="5"/>
        <v>180</v>
      </c>
      <c r="B189" s="35">
        <v>661272</v>
      </c>
      <c r="C189" s="36" t="s">
        <v>392</v>
      </c>
      <c r="D189" s="36" t="s">
        <v>393</v>
      </c>
      <c r="E189" s="23" t="s">
        <v>18</v>
      </c>
      <c r="F189" s="23" t="s">
        <v>13</v>
      </c>
      <c r="G189" s="23" t="s">
        <v>3</v>
      </c>
      <c r="H189" s="23">
        <v>4</v>
      </c>
      <c r="I189" s="38">
        <v>20</v>
      </c>
      <c r="J189" s="39">
        <v>160366.43</v>
      </c>
      <c r="K189" s="44">
        <f t="shared" si="4"/>
        <v>3207328.5999999996</v>
      </c>
    </row>
    <row r="190" spans="1:11" ht="69" x14ac:dyDescent="0.35">
      <c r="A190" s="37">
        <f t="shared" si="5"/>
        <v>181</v>
      </c>
      <c r="B190" s="35">
        <v>661359</v>
      </c>
      <c r="C190" s="36" t="s">
        <v>394</v>
      </c>
      <c r="D190" s="36" t="s">
        <v>395</v>
      </c>
      <c r="E190" s="23" t="s">
        <v>18</v>
      </c>
      <c r="F190" s="23" t="s">
        <v>13</v>
      </c>
      <c r="G190" s="23" t="s">
        <v>3</v>
      </c>
      <c r="H190" s="23">
        <v>2</v>
      </c>
      <c r="I190" s="38">
        <v>10</v>
      </c>
      <c r="J190" s="39">
        <v>472800</v>
      </c>
      <c r="K190" s="44">
        <f t="shared" si="4"/>
        <v>4728000</v>
      </c>
    </row>
    <row r="191" spans="1:11" ht="69" x14ac:dyDescent="0.35">
      <c r="A191" s="37">
        <f t="shared" si="5"/>
        <v>182</v>
      </c>
      <c r="B191" s="35">
        <v>661362</v>
      </c>
      <c r="C191" s="36" t="s">
        <v>396</v>
      </c>
      <c r="D191" s="36" t="s">
        <v>397</v>
      </c>
      <c r="E191" s="23" t="s">
        <v>18</v>
      </c>
      <c r="F191" s="23" t="s">
        <v>13</v>
      </c>
      <c r="G191" s="23" t="s">
        <v>3</v>
      </c>
      <c r="H191" s="23">
        <v>2</v>
      </c>
      <c r="I191" s="38">
        <v>10</v>
      </c>
      <c r="J191" s="39">
        <v>2047.5</v>
      </c>
      <c r="K191" s="44">
        <f t="shared" si="4"/>
        <v>20475</v>
      </c>
    </row>
    <row r="192" spans="1:11" ht="80.5" x14ac:dyDescent="0.35">
      <c r="A192" s="37">
        <f t="shared" si="5"/>
        <v>183</v>
      </c>
      <c r="B192" s="35">
        <v>661390</v>
      </c>
      <c r="C192" s="36" t="s">
        <v>398</v>
      </c>
      <c r="D192" s="36" t="s">
        <v>399</v>
      </c>
      <c r="E192" s="23" t="s">
        <v>18</v>
      </c>
      <c r="F192" s="23" t="s">
        <v>13</v>
      </c>
      <c r="G192" s="23" t="s">
        <v>3</v>
      </c>
      <c r="H192" s="23">
        <v>5</v>
      </c>
      <c r="I192" s="38">
        <v>25</v>
      </c>
      <c r="J192" s="39">
        <v>161100</v>
      </c>
      <c r="K192" s="44">
        <f t="shared" si="4"/>
        <v>4027500</v>
      </c>
    </row>
    <row r="193" spans="1:11" ht="34.5" x14ac:dyDescent="0.35">
      <c r="A193" s="37">
        <f t="shared" si="5"/>
        <v>184</v>
      </c>
      <c r="B193" s="35">
        <v>661398</v>
      </c>
      <c r="C193" s="36" t="s">
        <v>400</v>
      </c>
      <c r="D193" s="36" t="s">
        <v>401</v>
      </c>
      <c r="E193" s="23" t="s">
        <v>18</v>
      </c>
      <c r="F193" s="23" t="s">
        <v>13</v>
      </c>
      <c r="G193" s="23" t="s">
        <v>3</v>
      </c>
      <c r="H193" s="23">
        <v>5</v>
      </c>
      <c r="I193" s="38">
        <v>25</v>
      </c>
      <c r="J193" s="53">
        <v>0.01</v>
      </c>
      <c r="K193" s="44">
        <f t="shared" si="4"/>
        <v>0.25</v>
      </c>
    </row>
    <row r="194" spans="1:11" ht="103.5" x14ac:dyDescent="0.35">
      <c r="A194" s="37">
        <f t="shared" si="5"/>
        <v>185</v>
      </c>
      <c r="B194" s="35">
        <v>661409</v>
      </c>
      <c r="C194" s="36" t="s">
        <v>402</v>
      </c>
      <c r="D194" s="36" t="s">
        <v>403</v>
      </c>
      <c r="E194" s="23" t="s">
        <v>18</v>
      </c>
      <c r="F194" s="23" t="s">
        <v>13</v>
      </c>
      <c r="G194" s="23" t="s">
        <v>3</v>
      </c>
      <c r="H194" s="23">
        <v>6</v>
      </c>
      <c r="I194" s="38">
        <v>30</v>
      </c>
      <c r="J194" s="39">
        <v>11817.33</v>
      </c>
      <c r="K194" s="44">
        <f t="shared" si="4"/>
        <v>354519.9</v>
      </c>
    </row>
    <row r="195" spans="1:11" ht="80.5" x14ac:dyDescent="0.35">
      <c r="A195" s="37">
        <f t="shared" si="5"/>
        <v>186</v>
      </c>
      <c r="B195" s="35">
        <v>661868</v>
      </c>
      <c r="C195" s="36" t="s">
        <v>404</v>
      </c>
      <c r="D195" s="36" t="s">
        <v>405</v>
      </c>
      <c r="E195" s="23" t="s">
        <v>406</v>
      </c>
      <c r="F195" s="23" t="s">
        <v>13</v>
      </c>
      <c r="G195" s="23" t="s">
        <v>3</v>
      </c>
      <c r="H195" s="23">
        <v>3</v>
      </c>
      <c r="I195" s="38">
        <v>15</v>
      </c>
      <c r="J195" s="53">
        <v>0.01</v>
      </c>
      <c r="K195" s="44">
        <f t="shared" si="4"/>
        <v>0.15</v>
      </c>
    </row>
    <row r="196" spans="1:11" ht="126.5" x14ac:dyDescent="0.35">
      <c r="A196" s="37">
        <f t="shared" si="5"/>
        <v>187</v>
      </c>
      <c r="B196" s="35">
        <v>663788</v>
      </c>
      <c r="C196" s="36" t="s">
        <v>407</v>
      </c>
      <c r="D196" s="36" t="s">
        <v>408</v>
      </c>
      <c r="E196" s="23" t="s">
        <v>409</v>
      </c>
      <c r="F196" s="23" t="s">
        <v>13</v>
      </c>
      <c r="G196" s="23" t="s">
        <v>3</v>
      </c>
      <c r="H196" s="23">
        <v>2</v>
      </c>
      <c r="I196" s="38">
        <v>10</v>
      </c>
      <c r="J196" s="39">
        <v>358900</v>
      </c>
      <c r="K196" s="44">
        <f t="shared" ref="K196:K248" si="6">I196*J196</f>
        <v>3589000</v>
      </c>
    </row>
    <row r="197" spans="1:11" ht="126.5" x14ac:dyDescent="0.35">
      <c r="A197" s="37">
        <f t="shared" si="5"/>
        <v>188</v>
      </c>
      <c r="B197" s="35">
        <v>663789</v>
      </c>
      <c r="C197" s="36" t="s">
        <v>410</v>
      </c>
      <c r="D197" s="36" t="s">
        <v>411</v>
      </c>
      <c r="E197" s="23" t="s">
        <v>409</v>
      </c>
      <c r="F197" s="23" t="s">
        <v>13</v>
      </c>
      <c r="G197" s="23" t="s">
        <v>3</v>
      </c>
      <c r="H197" s="23">
        <v>2</v>
      </c>
      <c r="I197" s="38">
        <v>10</v>
      </c>
      <c r="J197" s="39">
        <v>132500</v>
      </c>
      <c r="K197" s="44">
        <f t="shared" si="6"/>
        <v>1325000</v>
      </c>
    </row>
    <row r="198" spans="1:11" ht="46" x14ac:dyDescent="0.35">
      <c r="A198" s="37">
        <f t="shared" ref="A198:A223" si="7">ROW(A189)</f>
        <v>189</v>
      </c>
      <c r="B198" s="35">
        <v>664255</v>
      </c>
      <c r="C198" s="36" t="s">
        <v>412</v>
      </c>
      <c r="D198" s="36" t="s">
        <v>413</v>
      </c>
      <c r="E198" s="23" t="s">
        <v>18</v>
      </c>
      <c r="F198" s="23" t="s">
        <v>13</v>
      </c>
      <c r="G198" s="23" t="s">
        <v>3</v>
      </c>
      <c r="H198" s="23">
        <v>2</v>
      </c>
      <c r="I198" s="38">
        <v>10</v>
      </c>
      <c r="J198" s="39">
        <v>418000</v>
      </c>
      <c r="K198" s="44">
        <f t="shared" si="6"/>
        <v>4180000</v>
      </c>
    </row>
    <row r="199" spans="1:11" ht="80.5" x14ac:dyDescent="0.35">
      <c r="A199" s="37">
        <f t="shared" si="7"/>
        <v>190</v>
      </c>
      <c r="B199" s="35">
        <v>664259</v>
      </c>
      <c r="C199" s="36" t="s">
        <v>414</v>
      </c>
      <c r="D199" s="36" t="s">
        <v>415</v>
      </c>
      <c r="E199" s="23" t="s">
        <v>18</v>
      </c>
      <c r="F199" s="23" t="s">
        <v>13</v>
      </c>
      <c r="G199" s="23" t="s">
        <v>3</v>
      </c>
      <c r="H199" s="23">
        <v>2</v>
      </c>
      <c r="I199" s="38">
        <v>10</v>
      </c>
      <c r="J199" s="39">
        <v>389996.9</v>
      </c>
      <c r="K199" s="44">
        <f t="shared" si="6"/>
        <v>3899969</v>
      </c>
    </row>
    <row r="200" spans="1:11" ht="57.5" x14ac:dyDescent="0.35">
      <c r="A200" s="37">
        <f t="shared" si="7"/>
        <v>191</v>
      </c>
      <c r="B200" s="35">
        <v>664705</v>
      </c>
      <c r="C200" s="36" t="s">
        <v>416</v>
      </c>
      <c r="D200" s="36" t="s">
        <v>417</v>
      </c>
      <c r="E200" s="23" t="s">
        <v>18</v>
      </c>
      <c r="F200" s="23" t="s">
        <v>13</v>
      </c>
      <c r="G200" s="23" t="s">
        <v>3</v>
      </c>
      <c r="H200" s="23">
        <v>2</v>
      </c>
      <c r="I200" s="38">
        <v>10</v>
      </c>
      <c r="J200" s="53">
        <v>0.01</v>
      </c>
      <c r="K200" s="44">
        <f t="shared" si="6"/>
        <v>0.1</v>
      </c>
    </row>
    <row r="201" spans="1:11" ht="46" x14ac:dyDescent="0.35">
      <c r="A201" s="37">
        <f t="shared" si="7"/>
        <v>192</v>
      </c>
      <c r="B201" s="35">
        <v>665112</v>
      </c>
      <c r="C201" s="36" t="s">
        <v>418</v>
      </c>
      <c r="D201" s="36" t="s">
        <v>419</v>
      </c>
      <c r="E201" s="23" t="s">
        <v>312</v>
      </c>
      <c r="F201" s="23" t="s">
        <v>13</v>
      </c>
      <c r="G201" s="23" t="s">
        <v>3</v>
      </c>
      <c r="H201" s="23">
        <v>9</v>
      </c>
      <c r="I201" s="38">
        <v>45</v>
      </c>
      <c r="J201" s="39">
        <v>984.81</v>
      </c>
      <c r="K201" s="44">
        <f t="shared" si="6"/>
        <v>44316.45</v>
      </c>
    </row>
    <row r="202" spans="1:11" ht="69" x14ac:dyDescent="0.35">
      <c r="A202" s="37">
        <f t="shared" si="7"/>
        <v>193</v>
      </c>
      <c r="B202" s="35">
        <v>665920</v>
      </c>
      <c r="C202" s="36" t="s">
        <v>422</v>
      </c>
      <c r="D202" s="36" t="s">
        <v>423</v>
      </c>
      <c r="E202" s="23" t="s">
        <v>334</v>
      </c>
      <c r="F202" s="23" t="s">
        <v>13</v>
      </c>
      <c r="G202" s="23" t="s">
        <v>3</v>
      </c>
      <c r="H202" s="23">
        <v>10</v>
      </c>
      <c r="I202" s="38">
        <v>50</v>
      </c>
      <c r="J202" s="53">
        <v>0.01</v>
      </c>
      <c r="K202" s="44">
        <f t="shared" si="6"/>
        <v>0.5</v>
      </c>
    </row>
    <row r="203" spans="1:11" ht="103.5" x14ac:dyDescent="0.35">
      <c r="A203" s="37">
        <f t="shared" si="7"/>
        <v>194</v>
      </c>
      <c r="B203" s="35">
        <v>666457</v>
      </c>
      <c r="C203" s="36" t="s">
        <v>420</v>
      </c>
      <c r="D203" s="36" t="s">
        <v>421</v>
      </c>
      <c r="E203" s="23" t="s">
        <v>18</v>
      </c>
      <c r="F203" s="23" t="s">
        <v>13</v>
      </c>
      <c r="G203" s="23" t="s">
        <v>3</v>
      </c>
      <c r="H203" s="23">
        <v>4</v>
      </c>
      <c r="I203" s="38">
        <v>20</v>
      </c>
      <c r="J203" s="39">
        <v>206850</v>
      </c>
      <c r="K203" s="44">
        <f t="shared" si="6"/>
        <v>4137000</v>
      </c>
    </row>
    <row r="204" spans="1:11" ht="103.5" x14ac:dyDescent="0.35">
      <c r="A204" s="37">
        <f t="shared" si="7"/>
        <v>195</v>
      </c>
      <c r="B204" s="35">
        <v>666460</v>
      </c>
      <c r="C204" s="36" t="s">
        <v>424</v>
      </c>
      <c r="D204" s="36" t="s">
        <v>425</v>
      </c>
      <c r="E204" s="23" t="s">
        <v>18</v>
      </c>
      <c r="F204" s="23" t="s">
        <v>13</v>
      </c>
      <c r="G204" s="23" t="s">
        <v>3</v>
      </c>
      <c r="H204" s="23">
        <v>5</v>
      </c>
      <c r="I204" s="38">
        <v>25</v>
      </c>
      <c r="J204" s="39">
        <v>164900</v>
      </c>
      <c r="K204" s="44">
        <f t="shared" si="6"/>
        <v>4122500</v>
      </c>
    </row>
    <row r="205" spans="1:11" ht="172.5" x14ac:dyDescent="0.35">
      <c r="A205" s="37">
        <f t="shared" si="7"/>
        <v>196</v>
      </c>
      <c r="B205" s="35">
        <v>667292</v>
      </c>
      <c r="C205" s="36" t="s">
        <v>426</v>
      </c>
      <c r="D205" s="36" t="s">
        <v>427</v>
      </c>
      <c r="E205" s="23" t="s">
        <v>311</v>
      </c>
      <c r="F205" s="23" t="s">
        <v>13</v>
      </c>
      <c r="G205" s="23" t="s">
        <v>3</v>
      </c>
      <c r="H205" s="23">
        <v>60</v>
      </c>
      <c r="I205" s="38">
        <v>300</v>
      </c>
      <c r="J205" s="39">
        <v>32996.400000000001</v>
      </c>
      <c r="K205" s="44">
        <f t="shared" si="6"/>
        <v>9898920</v>
      </c>
    </row>
    <row r="206" spans="1:11" ht="69" x14ac:dyDescent="0.35">
      <c r="A206" s="37">
        <f t="shared" si="7"/>
        <v>197</v>
      </c>
      <c r="B206" s="35">
        <v>667356</v>
      </c>
      <c r="C206" s="36" t="s">
        <v>428</v>
      </c>
      <c r="D206" s="36" t="s">
        <v>429</v>
      </c>
      <c r="E206" s="23" t="s">
        <v>409</v>
      </c>
      <c r="F206" s="23" t="s">
        <v>13</v>
      </c>
      <c r="G206" s="23" t="s">
        <v>3</v>
      </c>
      <c r="H206" s="23">
        <v>2</v>
      </c>
      <c r="I206" s="38">
        <v>10</v>
      </c>
      <c r="J206" s="39">
        <v>468000</v>
      </c>
      <c r="K206" s="44">
        <f t="shared" si="6"/>
        <v>4680000</v>
      </c>
    </row>
    <row r="207" spans="1:11" ht="57.5" x14ac:dyDescent="0.35">
      <c r="A207" s="37">
        <f t="shared" si="7"/>
        <v>198</v>
      </c>
      <c r="B207" s="35">
        <v>669279</v>
      </c>
      <c r="C207" s="36" t="s">
        <v>430</v>
      </c>
      <c r="D207" s="36" t="s">
        <v>431</v>
      </c>
      <c r="E207" s="23" t="s">
        <v>18</v>
      </c>
      <c r="F207" s="23" t="s">
        <v>13</v>
      </c>
      <c r="G207" s="23" t="s">
        <v>3</v>
      </c>
      <c r="H207" s="23">
        <v>10</v>
      </c>
      <c r="I207" s="38">
        <v>50</v>
      </c>
      <c r="J207" s="53">
        <v>0.01</v>
      </c>
      <c r="K207" s="44">
        <f t="shared" si="6"/>
        <v>0.5</v>
      </c>
    </row>
    <row r="208" spans="1:11" ht="80.5" x14ac:dyDescent="0.35">
      <c r="A208" s="37">
        <f t="shared" si="7"/>
        <v>199</v>
      </c>
      <c r="B208" s="35">
        <v>670075</v>
      </c>
      <c r="C208" s="36" t="s">
        <v>432</v>
      </c>
      <c r="D208" s="36" t="s">
        <v>433</v>
      </c>
      <c r="E208" s="23" t="s">
        <v>409</v>
      </c>
      <c r="F208" s="23" t="s">
        <v>13</v>
      </c>
      <c r="G208" s="23" t="s">
        <v>3</v>
      </c>
      <c r="H208" s="23">
        <v>2</v>
      </c>
      <c r="I208" s="38">
        <v>10</v>
      </c>
      <c r="J208" s="39">
        <v>19400</v>
      </c>
      <c r="K208" s="44">
        <f t="shared" si="6"/>
        <v>194000</v>
      </c>
    </row>
    <row r="209" spans="1:11" ht="103.5" x14ac:dyDescent="0.35">
      <c r="A209" s="37">
        <f t="shared" si="7"/>
        <v>200</v>
      </c>
      <c r="B209" s="35">
        <v>671012</v>
      </c>
      <c r="C209" s="36" t="s">
        <v>434</v>
      </c>
      <c r="D209" s="36" t="s">
        <v>435</v>
      </c>
      <c r="E209" s="23" t="s">
        <v>436</v>
      </c>
      <c r="F209" s="23" t="s">
        <v>13</v>
      </c>
      <c r="G209" s="23" t="s">
        <v>3</v>
      </c>
      <c r="H209" s="23">
        <v>12</v>
      </c>
      <c r="I209" s="38">
        <v>60</v>
      </c>
      <c r="J209" s="39">
        <v>5081.68</v>
      </c>
      <c r="K209" s="44">
        <f t="shared" si="6"/>
        <v>304900.80000000005</v>
      </c>
    </row>
    <row r="210" spans="1:11" ht="103.5" x14ac:dyDescent="0.35">
      <c r="A210" s="37">
        <f t="shared" si="7"/>
        <v>201</v>
      </c>
      <c r="B210" s="35">
        <v>671056</v>
      </c>
      <c r="C210" s="36" t="s">
        <v>437</v>
      </c>
      <c r="D210" s="36" t="s">
        <v>438</v>
      </c>
      <c r="E210" s="23" t="s">
        <v>312</v>
      </c>
      <c r="F210" s="23" t="s">
        <v>13</v>
      </c>
      <c r="G210" s="23" t="s">
        <v>3</v>
      </c>
      <c r="H210" s="23">
        <v>2</v>
      </c>
      <c r="I210" s="38">
        <v>10</v>
      </c>
      <c r="J210" s="39">
        <v>415758.87</v>
      </c>
      <c r="K210" s="44">
        <f t="shared" si="6"/>
        <v>4157588.7</v>
      </c>
    </row>
    <row r="211" spans="1:11" ht="218.5" x14ac:dyDescent="0.35">
      <c r="A211" s="37">
        <f t="shared" si="7"/>
        <v>202</v>
      </c>
      <c r="B211" s="35">
        <v>671058</v>
      </c>
      <c r="C211" s="36" t="s">
        <v>439</v>
      </c>
      <c r="D211" s="36" t="s">
        <v>440</v>
      </c>
      <c r="E211" s="23" t="s">
        <v>312</v>
      </c>
      <c r="F211" s="23" t="s">
        <v>13</v>
      </c>
      <c r="G211" s="23" t="s">
        <v>3</v>
      </c>
      <c r="H211" s="23">
        <v>2</v>
      </c>
      <c r="I211" s="38">
        <v>10</v>
      </c>
      <c r="J211" s="39">
        <v>65760</v>
      </c>
      <c r="K211" s="44">
        <f t="shared" si="6"/>
        <v>657600</v>
      </c>
    </row>
    <row r="212" spans="1:11" ht="34.5" x14ac:dyDescent="0.35">
      <c r="A212" s="37">
        <f t="shared" si="7"/>
        <v>203</v>
      </c>
      <c r="B212" s="35">
        <v>671861</v>
      </c>
      <c r="C212" s="36" t="s">
        <v>441</v>
      </c>
      <c r="D212" s="36" t="s">
        <v>442</v>
      </c>
      <c r="E212" s="23" t="s">
        <v>18</v>
      </c>
      <c r="F212" s="23" t="s">
        <v>13</v>
      </c>
      <c r="G212" s="23" t="s">
        <v>3</v>
      </c>
      <c r="H212" s="23">
        <v>10</v>
      </c>
      <c r="I212" s="38">
        <v>50</v>
      </c>
      <c r="J212" s="53">
        <v>0.01</v>
      </c>
      <c r="K212" s="44">
        <f t="shared" si="6"/>
        <v>0.5</v>
      </c>
    </row>
    <row r="213" spans="1:11" ht="34.5" x14ac:dyDescent="0.35">
      <c r="A213" s="37">
        <f t="shared" si="7"/>
        <v>204</v>
      </c>
      <c r="B213" s="35">
        <v>674847</v>
      </c>
      <c r="C213" s="36" t="s">
        <v>443</v>
      </c>
      <c r="D213" s="36" t="s">
        <v>444</v>
      </c>
      <c r="E213" s="23" t="s">
        <v>18</v>
      </c>
      <c r="F213" s="23" t="s">
        <v>13</v>
      </c>
      <c r="G213" s="23" t="s">
        <v>3</v>
      </c>
      <c r="H213" s="23">
        <v>30</v>
      </c>
      <c r="I213" s="38">
        <v>150</v>
      </c>
      <c r="J213" s="39">
        <v>38080.83</v>
      </c>
      <c r="K213" s="44">
        <f t="shared" si="6"/>
        <v>5712124.5</v>
      </c>
    </row>
    <row r="214" spans="1:11" ht="103.5" x14ac:dyDescent="0.35">
      <c r="A214" s="37">
        <f t="shared" si="7"/>
        <v>205</v>
      </c>
      <c r="B214" s="35">
        <v>674858</v>
      </c>
      <c r="C214" s="36" t="s">
        <v>445</v>
      </c>
      <c r="D214" s="36" t="s">
        <v>446</v>
      </c>
      <c r="E214" s="23" t="s">
        <v>18</v>
      </c>
      <c r="F214" s="23" t="s">
        <v>13</v>
      </c>
      <c r="G214" s="23" t="s">
        <v>3</v>
      </c>
      <c r="H214" s="23">
        <v>10</v>
      </c>
      <c r="I214" s="38">
        <v>50</v>
      </c>
      <c r="J214" s="39">
        <v>9000</v>
      </c>
      <c r="K214" s="44">
        <f t="shared" si="6"/>
        <v>450000</v>
      </c>
    </row>
    <row r="215" spans="1:11" ht="161" x14ac:dyDescent="0.35">
      <c r="A215" s="37">
        <f t="shared" si="7"/>
        <v>206</v>
      </c>
      <c r="B215" s="35">
        <v>675440</v>
      </c>
      <c r="C215" s="36" t="s">
        <v>447</v>
      </c>
      <c r="D215" s="36" t="s">
        <v>448</v>
      </c>
      <c r="E215" s="23" t="s">
        <v>312</v>
      </c>
      <c r="F215" s="23" t="s">
        <v>13</v>
      </c>
      <c r="G215" s="23" t="s">
        <v>3</v>
      </c>
      <c r="H215" s="23">
        <v>10</v>
      </c>
      <c r="I215" s="38">
        <v>50</v>
      </c>
      <c r="J215" s="39">
        <v>89775</v>
      </c>
      <c r="K215" s="44">
        <f t="shared" si="6"/>
        <v>4488750</v>
      </c>
    </row>
    <row r="216" spans="1:11" ht="161" x14ac:dyDescent="0.35">
      <c r="A216" s="37">
        <f t="shared" si="7"/>
        <v>207</v>
      </c>
      <c r="B216" s="35">
        <v>675635</v>
      </c>
      <c r="C216" s="36" t="s">
        <v>449</v>
      </c>
      <c r="D216" s="36" t="s">
        <v>450</v>
      </c>
      <c r="E216" s="23" t="s">
        <v>312</v>
      </c>
      <c r="F216" s="23" t="s">
        <v>13</v>
      </c>
      <c r="G216" s="23" t="s">
        <v>3</v>
      </c>
      <c r="H216" s="23">
        <v>16</v>
      </c>
      <c r="I216" s="38">
        <v>80</v>
      </c>
      <c r="J216" s="39">
        <v>7520.3</v>
      </c>
      <c r="K216" s="44">
        <f t="shared" si="6"/>
        <v>601624</v>
      </c>
    </row>
    <row r="217" spans="1:11" ht="115" x14ac:dyDescent="0.35">
      <c r="A217" s="37">
        <f t="shared" si="7"/>
        <v>208</v>
      </c>
      <c r="B217" s="35">
        <v>675636</v>
      </c>
      <c r="C217" s="36" t="s">
        <v>451</v>
      </c>
      <c r="D217" s="36" t="s">
        <v>452</v>
      </c>
      <c r="E217" s="23" t="s">
        <v>312</v>
      </c>
      <c r="F217" s="23" t="s">
        <v>13</v>
      </c>
      <c r="G217" s="23" t="s">
        <v>3</v>
      </c>
      <c r="H217" s="23">
        <v>2</v>
      </c>
      <c r="I217" s="38">
        <v>10</v>
      </c>
      <c r="J217" s="39">
        <v>1000</v>
      </c>
      <c r="K217" s="44">
        <f t="shared" si="6"/>
        <v>10000</v>
      </c>
    </row>
    <row r="218" spans="1:11" ht="23" x14ac:dyDescent="0.35">
      <c r="A218" s="37">
        <f t="shared" si="7"/>
        <v>209</v>
      </c>
      <c r="B218" s="35">
        <v>677893</v>
      </c>
      <c r="C218" s="36" t="s">
        <v>453</v>
      </c>
      <c r="D218" s="36" t="s">
        <v>454</v>
      </c>
      <c r="E218" s="23" t="s">
        <v>310</v>
      </c>
      <c r="F218" s="23" t="s">
        <v>13</v>
      </c>
      <c r="G218" s="23" t="s">
        <v>3</v>
      </c>
      <c r="H218" s="23">
        <v>5</v>
      </c>
      <c r="I218" s="38">
        <v>25</v>
      </c>
      <c r="J218" s="53">
        <v>0.01</v>
      </c>
      <c r="K218" s="44">
        <f t="shared" si="6"/>
        <v>0.25</v>
      </c>
    </row>
    <row r="219" spans="1:11" ht="57.5" x14ac:dyDescent="0.35">
      <c r="A219" s="37">
        <f t="shared" si="7"/>
        <v>210</v>
      </c>
      <c r="B219" s="35">
        <v>682021</v>
      </c>
      <c r="C219" s="36" t="s">
        <v>455</v>
      </c>
      <c r="D219" s="36" t="s">
        <v>456</v>
      </c>
      <c r="E219" s="23" t="s">
        <v>334</v>
      </c>
      <c r="F219" s="23" t="s">
        <v>13</v>
      </c>
      <c r="G219" s="23" t="s">
        <v>3</v>
      </c>
      <c r="H219" s="23">
        <v>2</v>
      </c>
      <c r="I219" s="38">
        <v>10</v>
      </c>
      <c r="J219" s="39">
        <v>41687.01</v>
      </c>
      <c r="K219" s="44">
        <f t="shared" si="6"/>
        <v>416870.10000000003</v>
      </c>
    </row>
    <row r="220" spans="1:11" ht="126.5" x14ac:dyDescent="0.35">
      <c r="A220" s="37">
        <f t="shared" si="7"/>
        <v>211</v>
      </c>
      <c r="B220" s="35">
        <v>685258</v>
      </c>
      <c r="C220" s="36" t="s">
        <v>457</v>
      </c>
      <c r="D220" s="36" t="s">
        <v>458</v>
      </c>
      <c r="E220" s="23" t="s">
        <v>311</v>
      </c>
      <c r="F220" s="23" t="s">
        <v>13</v>
      </c>
      <c r="G220" s="23" t="s">
        <v>3</v>
      </c>
      <c r="H220" s="23">
        <v>6</v>
      </c>
      <c r="I220" s="38">
        <v>30</v>
      </c>
      <c r="J220" s="53">
        <v>0.01</v>
      </c>
      <c r="K220" s="44">
        <f t="shared" si="6"/>
        <v>0.3</v>
      </c>
    </row>
    <row r="221" spans="1:11" ht="126.5" x14ac:dyDescent="0.35">
      <c r="A221" s="37">
        <f t="shared" si="7"/>
        <v>212</v>
      </c>
      <c r="B221" s="35">
        <v>688389</v>
      </c>
      <c r="C221" s="36" t="s">
        <v>459</v>
      </c>
      <c r="D221" s="36" t="s">
        <v>460</v>
      </c>
      <c r="E221" s="23" t="s">
        <v>461</v>
      </c>
      <c r="F221" s="23" t="s">
        <v>13</v>
      </c>
      <c r="G221" s="23" t="s">
        <v>3</v>
      </c>
      <c r="H221" s="23">
        <v>60</v>
      </c>
      <c r="I221" s="38">
        <v>300</v>
      </c>
      <c r="J221" s="57">
        <v>0.01</v>
      </c>
      <c r="K221" s="44">
        <f t="shared" si="6"/>
        <v>3</v>
      </c>
    </row>
    <row r="222" spans="1:11" ht="69" x14ac:dyDescent="0.35">
      <c r="A222" s="37">
        <f t="shared" si="7"/>
        <v>213</v>
      </c>
      <c r="B222" s="35">
        <v>690211</v>
      </c>
      <c r="C222" s="36" t="s">
        <v>462</v>
      </c>
      <c r="D222" s="36" t="s">
        <v>463</v>
      </c>
      <c r="E222" s="23" t="s">
        <v>18</v>
      </c>
      <c r="F222" s="23" t="s">
        <v>13</v>
      </c>
      <c r="G222" s="23" t="s">
        <v>3</v>
      </c>
      <c r="H222" s="23">
        <v>4</v>
      </c>
      <c r="I222" s="38">
        <v>20</v>
      </c>
      <c r="J222" s="57">
        <v>0.01</v>
      </c>
      <c r="K222" s="44">
        <f t="shared" si="6"/>
        <v>0.2</v>
      </c>
    </row>
    <row r="223" spans="1:11" ht="299" x14ac:dyDescent="0.35">
      <c r="A223" s="37">
        <f t="shared" si="7"/>
        <v>214</v>
      </c>
      <c r="B223" s="35">
        <v>692480</v>
      </c>
      <c r="C223" s="36" t="s">
        <v>464</v>
      </c>
      <c r="D223" s="36" t="s">
        <v>465</v>
      </c>
      <c r="E223" s="23" t="s">
        <v>18</v>
      </c>
      <c r="F223" s="23" t="s">
        <v>13</v>
      </c>
      <c r="G223" s="23" t="s">
        <v>3</v>
      </c>
      <c r="H223" s="23">
        <v>6</v>
      </c>
      <c r="I223" s="38">
        <v>30</v>
      </c>
      <c r="J223" s="57">
        <v>0.01</v>
      </c>
      <c r="K223" s="44">
        <f t="shared" si="6"/>
        <v>0.3</v>
      </c>
    </row>
    <row r="224" spans="1:11" ht="34.5" x14ac:dyDescent="0.35">
      <c r="A224" s="37">
        <f>ROW(A215)</f>
        <v>215</v>
      </c>
      <c r="B224" s="35">
        <v>693583</v>
      </c>
      <c r="C224" s="36" t="s">
        <v>466</v>
      </c>
      <c r="D224" s="36" t="s">
        <v>467</v>
      </c>
      <c r="E224" s="23" t="s">
        <v>18</v>
      </c>
      <c r="F224" s="23" t="s">
        <v>13</v>
      </c>
      <c r="G224" s="23" t="s">
        <v>3</v>
      </c>
      <c r="H224" s="23">
        <v>10</v>
      </c>
      <c r="I224" s="38">
        <v>50</v>
      </c>
      <c r="J224" s="53">
        <v>0.01</v>
      </c>
      <c r="K224" s="44">
        <f t="shared" si="6"/>
        <v>0.5</v>
      </c>
    </row>
    <row r="225" spans="1:11" ht="69" x14ac:dyDescent="0.35">
      <c r="A225" s="37">
        <f t="shared" ref="A225:A248" si="8">ROW(A216)</f>
        <v>216</v>
      </c>
      <c r="B225" s="35">
        <v>694121</v>
      </c>
      <c r="C225" s="36" t="s">
        <v>468</v>
      </c>
      <c r="D225" s="36" t="s">
        <v>469</v>
      </c>
      <c r="E225" s="23" t="s">
        <v>18</v>
      </c>
      <c r="F225" s="23" t="s">
        <v>13</v>
      </c>
      <c r="G225" s="23" t="s">
        <v>3</v>
      </c>
      <c r="H225" s="23">
        <v>3</v>
      </c>
      <c r="I225" s="38">
        <v>15</v>
      </c>
      <c r="J225" s="39">
        <v>3000</v>
      </c>
      <c r="K225" s="44">
        <f t="shared" si="6"/>
        <v>45000</v>
      </c>
    </row>
    <row r="226" spans="1:11" ht="80.5" x14ac:dyDescent="0.35">
      <c r="A226" s="37">
        <f t="shared" si="8"/>
        <v>217</v>
      </c>
      <c r="B226" s="35">
        <v>699134</v>
      </c>
      <c r="C226" s="36" t="s">
        <v>470</v>
      </c>
      <c r="D226" s="36" t="s">
        <v>471</v>
      </c>
      <c r="E226" s="23" t="s">
        <v>359</v>
      </c>
      <c r="F226" s="23" t="s">
        <v>13</v>
      </c>
      <c r="G226" s="23" t="s">
        <v>3</v>
      </c>
      <c r="H226" s="23">
        <v>6</v>
      </c>
      <c r="I226" s="38">
        <v>30</v>
      </c>
      <c r="J226" s="39">
        <v>19755</v>
      </c>
      <c r="K226" s="44">
        <f t="shared" si="6"/>
        <v>592650</v>
      </c>
    </row>
    <row r="227" spans="1:11" ht="57.5" x14ac:dyDescent="0.35">
      <c r="A227" s="37">
        <f t="shared" si="8"/>
        <v>218</v>
      </c>
      <c r="B227" s="35">
        <v>699135</v>
      </c>
      <c r="C227" s="36" t="s">
        <v>472</v>
      </c>
      <c r="D227" s="36" t="s">
        <v>473</v>
      </c>
      <c r="E227" s="23" t="s">
        <v>18</v>
      </c>
      <c r="F227" s="23" t="s">
        <v>13</v>
      </c>
      <c r="G227" s="23" t="s">
        <v>3</v>
      </c>
      <c r="H227" s="23">
        <v>6</v>
      </c>
      <c r="I227" s="38">
        <v>30</v>
      </c>
      <c r="J227" s="39">
        <v>147000</v>
      </c>
      <c r="K227" s="44">
        <f t="shared" si="6"/>
        <v>4410000</v>
      </c>
    </row>
    <row r="228" spans="1:11" ht="69" x14ac:dyDescent="0.35">
      <c r="A228" s="37">
        <f t="shared" si="8"/>
        <v>219</v>
      </c>
      <c r="B228" s="35">
        <v>700205</v>
      </c>
      <c r="C228" s="36" t="s">
        <v>474</v>
      </c>
      <c r="D228" s="36" t="s">
        <v>475</v>
      </c>
      <c r="E228" s="23" t="s">
        <v>359</v>
      </c>
      <c r="F228" s="23" t="s">
        <v>13</v>
      </c>
      <c r="G228" s="23" t="s">
        <v>3</v>
      </c>
      <c r="H228" s="23">
        <v>6</v>
      </c>
      <c r="I228" s="38">
        <v>30</v>
      </c>
      <c r="J228" s="39">
        <v>16935</v>
      </c>
      <c r="K228" s="44">
        <f t="shared" si="6"/>
        <v>508050</v>
      </c>
    </row>
    <row r="229" spans="1:11" ht="69" x14ac:dyDescent="0.35">
      <c r="A229" s="37">
        <f t="shared" si="8"/>
        <v>220</v>
      </c>
      <c r="B229" s="35">
        <v>700208</v>
      </c>
      <c r="C229" s="36" t="s">
        <v>476</v>
      </c>
      <c r="D229" s="36" t="s">
        <v>477</v>
      </c>
      <c r="E229" s="23" t="s">
        <v>359</v>
      </c>
      <c r="F229" s="23" t="s">
        <v>13</v>
      </c>
      <c r="G229" s="23" t="s">
        <v>3</v>
      </c>
      <c r="H229" s="23">
        <v>6</v>
      </c>
      <c r="I229" s="38">
        <v>30</v>
      </c>
      <c r="J229" s="39">
        <v>9945</v>
      </c>
      <c r="K229" s="44">
        <f t="shared" si="6"/>
        <v>298350</v>
      </c>
    </row>
    <row r="230" spans="1:11" ht="126.5" x14ac:dyDescent="0.35">
      <c r="A230" s="37">
        <f t="shared" si="8"/>
        <v>221</v>
      </c>
      <c r="B230" s="35">
        <v>700628</v>
      </c>
      <c r="C230" s="36" t="s">
        <v>478</v>
      </c>
      <c r="D230" s="36" t="s">
        <v>479</v>
      </c>
      <c r="E230" s="23" t="s">
        <v>18</v>
      </c>
      <c r="F230" s="23" t="s">
        <v>13</v>
      </c>
      <c r="G230" s="23" t="s">
        <v>3</v>
      </c>
      <c r="H230" s="23">
        <v>32</v>
      </c>
      <c r="I230" s="38">
        <v>160</v>
      </c>
      <c r="J230" s="39">
        <v>1800</v>
      </c>
      <c r="K230" s="44">
        <f t="shared" si="6"/>
        <v>288000</v>
      </c>
    </row>
    <row r="231" spans="1:11" ht="69" x14ac:dyDescent="0.35">
      <c r="A231" s="37">
        <f t="shared" si="8"/>
        <v>222</v>
      </c>
      <c r="B231" s="35">
        <v>704290</v>
      </c>
      <c r="C231" s="36" t="s">
        <v>480</v>
      </c>
      <c r="D231" s="36" t="s">
        <v>481</v>
      </c>
      <c r="E231" s="23" t="s">
        <v>18</v>
      </c>
      <c r="F231" s="23" t="s">
        <v>13</v>
      </c>
      <c r="G231" s="23" t="s">
        <v>3</v>
      </c>
      <c r="H231" s="23">
        <v>4</v>
      </c>
      <c r="I231" s="38">
        <v>20</v>
      </c>
      <c r="J231" s="39">
        <v>41000</v>
      </c>
      <c r="K231" s="44">
        <f t="shared" si="6"/>
        <v>820000</v>
      </c>
    </row>
    <row r="232" spans="1:11" ht="69" x14ac:dyDescent="0.35">
      <c r="A232" s="37">
        <f t="shared" si="8"/>
        <v>223</v>
      </c>
      <c r="B232" s="35">
        <v>706705</v>
      </c>
      <c r="C232" s="36" t="s">
        <v>482</v>
      </c>
      <c r="D232" s="36" t="s">
        <v>483</v>
      </c>
      <c r="E232" s="23" t="s">
        <v>18</v>
      </c>
      <c r="F232" s="23" t="s">
        <v>13</v>
      </c>
      <c r="G232" s="23" t="s">
        <v>3</v>
      </c>
      <c r="H232" s="23">
        <v>4</v>
      </c>
      <c r="I232" s="38">
        <v>20</v>
      </c>
      <c r="J232" s="39">
        <v>220032</v>
      </c>
      <c r="K232" s="44">
        <f t="shared" si="6"/>
        <v>4400640</v>
      </c>
    </row>
    <row r="233" spans="1:11" ht="69" x14ac:dyDescent="0.35">
      <c r="A233" s="37">
        <f t="shared" si="8"/>
        <v>224</v>
      </c>
      <c r="B233" s="35">
        <v>706707</v>
      </c>
      <c r="C233" s="36" t="s">
        <v>484</v>
      </c>
      <c r="D233" s="36" t="s">
        <v>485</v>
      </c>
      <c r="E233" s="23" t="s">
        <v>18</v>
      </c>
      <c r="F233" s="23" t="s">
        <v>13</v>
      </c>
      <c r="G233" s="23" t="s">
        <v>3</v>
      </c>
      <c r="H233" s="23">
        <v>6</v>
      </c>
      <c r="I233" s="38">
        <v>30</v>
      </c>
      <c r="J233" s="53">
        <v>0.01</v>
      </c>
      <c r="K233" s="44">
        <f t="shared" si="6"/>
        <v>0.3</v>
      </c>
    </row>
    <row r="234" spans="1:11" ht="57.5" x14ac:dyDescent="0.35">
      <c r="A234" s="37">
        <f t="shared" si="8"/>
        <v>225</v>
      </c>
      <c r="B234" s="35">
        <v>706709</v>
      </c>
      <c r="C234" s="36" t="s">
        <v>482</v>
      </c>
      <c r="D234" s="36" t="s">
        <v>486</v>
      </c>
      <c r="E234" s="23" t="s">
        <v>18</v>
      </c>
      <c r="F234" s="23" t="s">
        <v>13</v>
      </c>
      <c r="G234" s="23" t="s">
        <v>3</v>
      </c>
      <c r="H234" s="23">
        <v>4</v>
      </c>
      <c r="I234" s="38">
        <v>20</v>
      </c>
      <c r="J234" s="39">
        <v>41000</v>
      </c>
      <c r="K234" s="44">
        <f t="shared" si="6"/>
        <v>820000</v>
      </c>
    </row>
    <row r="235" spans="1:11" ht="34.5" x14ac:dyDescent="0.35">
      <c r="A235" s="37">
        <f t="shared" si="8"/>
        <v>226</v>
      </c>
      <c r="B235" s="35">
        <v>706711</v>
      </c>
      <c r="C235" s="36" t="s">
        <v>487</v>
      </c>
      <c r="D235" s="36" t="s">
        <v>488</v>
      </c>
      <c r="E235" s="23" t="s">
        <v>18</v>
      </c>
      <c r="F235" s="23" t="s">
        <v>13</v>
      </c>
      <c r="G235" s="23" t="s">
        <v>3</v>
      </c>
      <c r="H235" s="23">
        <v>4</v>
      </c>
      <c r="I235" s="38">
        <v>20</v>
      </c>
      <c r="J235" s="39">
        <v>41000</v>
      </c>
      <c r="K235" s="44">
        <f t="shared" si="6"/>
        <v>820000</v>
      </c>
    </row>
    <row r="236" spans="1:11" ht="34.5" x14ac:dyDescent="0.35">
      <c r="A236" s="37">
        <f t="shared" si="8"/>
        <v>227</v>
      </c>
      <c r="B236" s="35">
        <v>706722</v>
      </c>
      <c r="C236" s="36" t="s">
        <v>489</v>
      </c>
      <c r="D236" s="36" t="s">
        <v>490</v>
      </c>
      <c r="E236" s="23" t="s">
        <v>18</v>
      </c>
      <c r="F236" s="23" t="s">
        <v>13</v>
      </c>
      <c r="G236" s="23" t="s">
        <v>3</v>
      </c>
      <c r="H236" s="23">
        <v>4</v>
      </c>
      <c r="I236" s="38">
        <v>20</v>
      </c>
      <c r="J236" s="39">
        <v>41000</v>
      </c>
      <c r="K236" s="44">
        <f t="shared" si="6"/>
        <v>820000</v>
      </c>
    </row>
    <row r="237" spans="1:11" ht="46" x14ac:dyDescent="0.35">
      <c r="A237" s="37">
        <f t="shared" si="8"/>
        <v>228</v>
      </c>
      <c r="B237" s="35">
        <v>706725</v>
      </c>
      <c r="C237" s="36" t="s">
        <v>489</v>
      </c>
      <c r="D237" s="36" t="s">
        <v>491</v>
      </c>
      <c r="E237" s="23" t="s">
        <v>18</v>
      </c>
      <c r="F237" s="23" t="s">
        <v>13</v>
      </c>
      <c r="G237" s="23" t="s">
        <v>3</v>
      </c>
      <c r="H237" s="23">
        <v>4</v>
      </c>
      <c r="I237" s="38">
        <v>20</v>
      </c>
      <c r="J237" s="39">
        <v>41000</v>
      </c>
      <c r="K237" s="44">
        <f t="shared" si="6"/>
        <v>820000</v>
      </c>
    </row>
    <row r="238" spans="1:11" ht="46" x14ac:dyDescent="0.35">
      <c r="A238" s="37">
        <f t="shared" si="8"/>
        <v>229</v>
      </c>
      <c r="B238" s="35">
        <v>706726</v>
      </c>
      <c r="C238" s="36" t="s">
        <v>489</v>
      </c>
      <c r="D238" s="36" t="s">
        <v>492</v>
      </c>
      <c r="E238" s="23" t="s">
        <v>18</v>
      </c>
      <c r="F238" s="23" t="s">
        <v>13</v>
      </c>
      <c r="G238" s="23" t="s">
        <v>3</v>
      </c>
      <c r="H238" s="23">
        <v>4</v>
      </c>
      <c r="I238" s="38">
        <v>20</v>
      </c>
      <c r="J238" s="39">
        <v>41000</v>
      </c>
      <c r="K238" s="44">
        <f t="shared" si="6"/>
        <v>820000</v>
      </c>
    </row>
    <row r="239" spans="1:11" ht="92" x14ac:dyDescent="0.35">
      <c r="A239" s="37">
        <f t="shared" si="8"/>
        <v>230</v>
      </c>
      <c r="B239" s="35">
        <v>706905</v>
      </c>
      <c r="C239" s="36" t="s">
        <v>493</v>
      </c>
      <c r="D239" s="36" t="s">
        <v>494</v>
      </c>
      <c r="E239" s="23" t="s">
        <v>359</v>
      </c>
      <c r="F239" s="23" t="s">
        <v>13</v>
      </c>
      <c r="G239" s="23" t="s">
        <v>3</v>
      </c>
      <c r="H239" s="23">
        <v>5</v>
      </c>
      <c r="I239" s="38">
        <v>25</v>
      </c>
      <c r="J239" s="39">
        <v>112800</v>
      </c>
      <c r="K239" s="44">
        <f t="shared" si="6"/>
        <v>2820000</v>
      </c>
    </row>
    <row r="240" spans="1:11" ht="46" x14ac:dyDescent="0.35">
      <c r="A240" s="37">
        <f t="shared" si="8"/>
        <v>231</v>
      </c>
      <c r="B240" s="35">
        <v>706906</v>
      </c>
      <c r="C240" s="36" t="s">
        <v>495</v>
      </c>
      <c r="D240" s="36" t="s">
        <v>496</v>
      </c>
      <c r="E240" s="23" t="s">
        <v>359</v>
      </c>
      <c r="F240" s="23" t="s">
        <v>13</v>
      </c>
      <c r="G240" s="23" t="s">
        <v>3</v>
      </c>
      <c r="H240" s="23">
        <v>4</v>
      </c>
      <c r="I240" s="38">
        <v>20</v>
      </c>
      <c r="J240" s="39">
        <v>114600</v>
      </c>
      <c r="K240" s="44">
        <f t="shared" si="6"/>
        <v>2292000</v>
      </c>
    </row>
    <row r="241" spans="1:11" ht="172.5" x14ac:dyDescent="0.35">
      <c r="A241" s="37">
        <f t="shared" si="8"/>
        <v>232</v>
      </c>
      <c r="B241" s="35">
        <v>707264</v>
      </c>
      <c r="C241" s="36" t="s">
        <v>497</v>
      </c>
      <c r="D241" s="36" t="s">
        <v>498</v>
      </c>
      <c r="E241" s="23" t="s">
        <v>499</v>
      </c>
      <c r="F241" s="23" t="s">
        <v>13</v>
      </c>
      <c r="G241" s="23" t="s">
        <v>3</v>
      </c>
      <c r="H241" s="23">
        <v>20</v>
      </c>
      <c r="I241" s="38">
        <v>100</v>
      </c>
      <c r="J241" s="39">
        <v>14532.53</v>
      </c>
      <c r="K241" s="44">
        <f t="shared" si="6"/>
        <v>1453253</v>
      </c>
    </row>
    <row r="242" spans="1:11" ht="69" x14ac:dyDescent="0.35">
      <c r="A242" s="37">
        <f t="shared" si="8"/>
        <v>233</v>
      </c>
      <c r="B242" s="35">
        <v>711918</v>
      </c>
      <c r="C242" s="36" t="s">
        <v>500</v>
      </c>
      <c r="D242" s="36" t="s">
        <v>501</v>
      </c>
      <c r="E242" s="23" t="s">
        <v>18</v>
      </c>
      <c r="F242" s="23" t="s">
        <v>13</v>
      </c>
      <c r="G242" s="23" t="s">
        <v>3</v>
      </c>
      <c r="H242" s="23">
        <v>30</v>
      </c>
      <c r="I242" s="38">
        <v>150</v>
      </c>
      <c r="J242" s="39">
        <v>3500</v>
      </c>
      <c r="K242" s="44">
        <f t="shared" si="6"/>
        <v>525000</v>
      </c>
    </row>
    <row r="243" spans="1:11" ht="57.5" x14ac:dyDescent="0.35">
      <c r="A243" s="37">
        <f t="shared" si="8"/>
        <v>234</v>
      </c>
      <c r="B243" s="35">
        <v>715357</v>
      </c>
      <c r="C243" s="36" t="s">
        <v>502</v>
      </c>
      <c r="D243" s="36" t="s">
        <v>503</v>
      </c>
      <c r="E243" s="23" t="s">
        <v>18</v>
      </c>
      <c r="F243" s="23" t="s">
        <v>13</v>
      </c>
      <c r="G243" s="23" t="s">
        <v>3</v>
      </c>
      <c r="H243" s="23">
        <v>20</v>
      </c>
      <c r="I243" s="38">
        <v>100</v>
      </c>
      <c r="J243" s="39">
        <v>44272.5</v>
      </c>
      <c r="K243" s="44">
        <f t="shared" si="6"/>
        <v>4427250</v>
      </c>
    </row>
    <row r="244" spans="1:11" ht="126.5" x14ac:dyDescent="0.35">
      <c r="A244" s="37">
        <f t="shared" si="8"/>
        <v>235</v>
      </c>
      <c r="B244" s="35">
        <v>719827</v>
      </c>
      <c r="C244" s="36" t="s">
        <v>504</v>
      </c>
      <c r="D244" s="36" t="s">
        <v>505</v>
      </c>
      <c r="E244" s="23" t="s">
        <v>18</v>
      </c>
      <c r="F244" s="23" t="s">
        <v>13</v>
      </c>
      <c r="G244" s="23" t="s">
        <v>3</v>
      </c>
      <c r="H244" s="23">
        <v>10</v>
      </c>
      <c r="I244" s="38">
        <v>50</v>
      </c>
      <c r="J244" s="39">
        <v>32981.699999999997</v>
      </c>
      <c r="K244" s="44">
        <f t="shared" si="6"/>
        <v>1649084.9999999998</v>
      </c>
    </row>
    <row r="245" spans="1:11" ht="57.5" x14ac:dyDescent="0.35">
      <c r="A245" s="37">
        <f t="shared" si="8"/>
        <v>236</v>
      </c>
      <c r="B245" s="35">
        <v>725682</v>
      </c>
      <c r="C245" s="36" t="s">
        <v>506</v>
      </c>
      <c r="D245" s="36" t="s">
        <v>507</v>
      </c>
      <c r="E245" s="23" t="s">
        <v>18</v>
      </c>
      <c r="F245" s="23" t="s">
        <v>13</v>
      </c>
      <c r="G245" s="23" t="s">
        <v>3</v>
      </c>
      <c r="H245" s="23">
        <v>10</v>
      </c>
      <c r="I245" s="38">
        <v>50</v>
      </c>
      <c r="J245" s="53">
        <v>0.01</v>
      </c>
      <c r="K245" s="44">
        <f t="shared" si="6"/>
        <v>0.5</v>
      </c>
    </row>
    <row r="246" spans="1:11" ht="138" x14ac:dyDescent="0.35">
      <c r="A246" s="37">
        <f t="shared" si="8"/>
        <v>237</v>
      </c>
      <c r="B246" s="35">
        <v>737789</v>
      </c>
      <c r="C246" s="36" t="s">
        <v>508</v>
      </c>
      <c r="D246" s="36" t="s">
        <v>509</v>
      </c>
      <c r="E246" s="23" t="s">
        <v>18</v>
      </c>
      <c r="F246" s="23" t="s">
        <v>13</v>
      </c>
      <c r="G246" s="23" t="s">
        <v>3</v>
      </c>
      <c r="H246" s="23">
        <v>4</v>
      </c>
      <c r="I246" s="38">
        <v>20</v>
      </c>
      <c r="J246" s="39">
        <v>5000</v>
      </c>
      <c r="K246" s="44">
        <f t="shared" si="6"/>
        <v>100000</v>
      </c>
    </row>
    <row r="247" spans="1:11" ht="184" x14ac:dyDescent="0.35">
      <c r="A247" s="37">
        <f t="shared" si="8"/>
        <v>238</v>
      </c>
      <c r="B247" s="46" t="s">
        <v>155</v>
      </c>
      <c r="C247" s="36" t="s">
        <v>449</v>
      </c>
      <c r="D247" s="36" t="s">
        <v>510</v>
      </c>
      <c r="E247" s="23" t="s">
        <v>18</v>
      </c>
      <c r="F247" s="23" t="s">
        <v>13</v>
      </c>
      <c r="G247" s="23" t="s">
        <v>3</v>
      </c>
      <c r="H247" s="23">
        <v>10</v>
      </c>
      <c r="I247" s="38">
        <v>50</v>
      </c>
      <c r="J247" s="39">
        <v>25799.8</v>
      </c>
      <c r="K247" s="44">
        <f t="shared" si="6"/>
        <v>1289990</v>
      </c>
    </row>
    <row r="248" spans="1:11" ht="115" x14ac:dyDescent="0.35">
      <c r="A248" s="37">
        <f t="shared" si="8"/>
        <v>239</v>
      </c>
      <c r="B248" s="46" t="s">
        <v>155</v>
      </c>
      <c r="C248" s="36" t="s">
        <v>511</v>
      </c>
      <c r="D248" s="36" t="s">
        <v>512</v>
      </c>
      <c r="E248" s="23" t="s">
        <v>18</v>
      </c>
      <c r="F248" s="23" t="s">
        <v>13</v>
      </c>
      <c r="G248" s="23" t="s">
        <v>3</v>
      </c>
      <c r="H248" s="23">
        <v>10</v>
      </c>
      <c r="I248" s="38">
        <v>50</v>
      </c>
      <c r="J248" s="53">
        <v>0</v>
      </c>
      <c r="K248" s="44">
        <f t="shared" si="6"/>
        <v>0</v>
      </c>
    </row>
  </sheetData>
  <conditionalFormatting sqref="B105">
    <cfRule type="duplicateValues" dxfId="4" priority="1"/>
    <cfRule type="duplicateValues" dxfId="3" priority="2"/>
  </conditionalFormatting>
  <hyperlinks>
    <hyperlink ref="M66" r:id="rId1" xr:uid="{58B83DA0-24C1-4FD3-A9A3-DD76991E828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A8B6-EA8C-4661-A0CC-2EDB3733C5AE}">
  <dimension ref="A1:P306"/>
  <sheetViews>
    <sheetView workbookViewId="0">
      <selection activeCell="A9" sqref="A9"/>
    </sheetView>
  </sheetViews>
  <sheetFormatPr defaultRowHeight="14.5" x14ac:dyDescent="0.35"/>
  <cols>
    <col min="1" max="1" width="10" bestFit="1" customWidth="1"/>
    <col min="2" max="2" width="12" bestFit="1" customWidth="1"/>
    <col min="3" max="3" width="21" bestFit="1" customWidth="1"/>
    <col min="4" max="4" width="6" bestFit="1" customWidth="1"/>
    <col min="5" max="5" width="11.6328125" customWidth="1"/>
    <col min="6" max="6" width="42" bestFit="1" customWidth="1"/>
    <col min="7" max="7" width="8.6328125" customWidth="1"/>
    <col min="8" max="8" width="11" bestFit="1" customWidth="1"/>
    <col min="9" max="9" width="17" bestFit="1" customWidth="1"/>
    <col min="10" max="10" width="11" bestFit="1" customWidth="1"/>
    <col min="11" max="11" width="17" bestFit="1" customWidth="1"/>
    <col min="12" max="12" width="37" bestFit="1" customWidth="1"/>
    <col min="13" max="13" width="20" bestFit="1" customWidth="1"/>
    <col min="14" max="14" width="12" bestFit="1" customWidth="1"/>
    <col min="15" max="15" width="7" bestFit="1" customWidth="1"/>
    <col min="16" max="16" width="19" bestFit="1" customWidth="1"/>
  </cols>
  <sheetData>
    <row r="1" spans="1:16" ht="39" x14ac:dyDescent="0.35">
      <c r="A1" s="77" t="s">
        <v>515</v>
      </c>
      <c r="B1" s="78" t="s">
        <v>516</v>
      </c>
      <c r="C1" s="77" t="s">
        <v>517</v>
      </c>
      <c r="D1" s="77" t="s">
        <v>0</v>
      </c>
      <c r="E1" s="78" t="s">
        <v>518</v>
      </c>
      <c r="F1" s="77" t="s">
        <v>519</v>
      </c>
      <c r="G1" s="78" t="s">
        <v>520</v>
      </c>
      <c r="H1" s="77" t="s">
        <v>521</v>
      </c>
      <c r="I1" s="77" t="s">
        <v>522</v>
      </c>
      <c r="J1" s="78" t="s">
        <v>523</v>
      </c>
      <c r="K1" s="78" t="s">
        <v>524</v>
      </c>
      <c r="L1" s="77" t="s">
        <v>525</v>
      </c>
      <c r="M1" s="78" t="s">
        <v>526</v>
      </c>
      <c r="N1" s="77" t="s">
        <v>527</v>
      </c>
      <c r="O1" s="77" t="s">
        <v>528</v>
      </c>
      <c r="P1" s="77" t="s">
        <v>529</v>
      </c>
    </row>
    <row r="2" spans="1:16" x14ac:dyDescent="0.35">
      <c r="A2" s="79">
        <v>124280</v>
      </c>
      <c r="B2" s="79" t="s">
        <v>530</v>
      </c>
      <c r="C2" s="79" t="s">
        <v>531</v>
      </c>
      <c r="D2" s="79" t="s">
        <v>532</v>
      </c>
      <c r="E2" s="80">
        <v>45111</v>
      </c>
      <c r="F2" s="79" t="s">
        <v>533</v>
      </c>
      <c r="G2" s="81">
        <v>2</v>
      </c>
      <c r="H2" s="82">
        <v>6033.63</v>
      </c>
      <c r="I2" s="83">
        <v>12067.26</v>
      </c>
      <c r="J2" s="83">
        <v>0</v>
      </c>
      <c r="K2" s="81">
        <v>0</v>
      </c>
      <c r="L2" s="79" t="s">
        <v>534</v>
      </c>
      <c r="M2" s="84" t="s">
        <v>535</v>
      </c>
      <c r="N2" s="85" t="s">
        <v>536</v>
      </c>
      <c r="O2" s="79" t="s">
        <v>537</v>
      </c>
      <c r="P2" s="79" t="s">
        <v>535</v>
      </c>
    </row>
    <row r="3" spans="1:16" x14ac:dyDescent="0.35">
      <c r="A3" s="79">
        <v>124280</v>
      </c>
      <c r="B3" s="79" t="s">
        <v>538</v>
      </c>
      <c r="C3" s="79" t="s">
        <v>539</v>
      </c>
      <c r="D3" s="79" t="s">
        <v>532</v>
      </c>
      <c r="E3" s="80">
        <v>43619</v>
      </c>
      <c r="F3" s="79" t="s">
        <v>540</v>
      </c>
      <c r="G3" s="81">
        <v>3</v>
      </c>
      <c r="H3" s="82">
        <v>4281.2</v>
      </c>
      <c r="I3" s="83">
        <v>12843.6</v>
      </c>
      <c r="J3" s="83">
        <v>0</v>
      </c>
      <c r="K3" s="81">
        <v>0</v>
      </c>
      <c r="L3" s="79" t="s">
        <v>541</v>
      </c>
      <c r="M3" s="84" t="s">
        <v>535</v>
      </c>
      <c r="N3" s="85" t="s">
        <v>536</v>
      </c>
      <c r="O3" s="79" t="s">
        <v>537</v>
      </c>
      <c r="P3" s="79" t="s">
        <v>535</v>
      </c>
    </row>
    <row r="4" spans="1:16" x14ac:dyDescent="0.35">
      <c r="A4" s="79">
        <v>124280</v>
      </c>
      <c r="B4" s="79" t="s">
        <v>542</v>
      </c>
      <c r="C4" s="79" t="s">
        <v>543</v>
      </c>
      <c r="D4" s="79" t="s">
        <v>532</v>
      </c>
      <c r="E4" s="80">
        <v>43412</v>
      </c>
      <c r="F4" s="79" t="s">
        <v>540</v>
      </c>
      <c r="G4" s="81">
        <v>3</v>
      </c>
      <c r="H4" s="82">
        <v>1550</v>
      </c>
      <c r="I4" s="83">
        <v>4650</v>
      </c>
      <c r="J4" s="83">
        <v>0</v>
      </c>
      <c r="K4" s="81">
        <v>0</v>
      </c>
      <c r="L4" s="79" t="s">
        <v>544</v>
      </c>
      <c r="M4" s="79" t="s">
        <v>535</v>
      </c>
      <c r="N4" s="85" t="s">
        <v>536</v>
      </c>
      <c r="O4" s="79" t="s">
        <v>537</v>
      </c>
      <c r="P4" s="79" t="s">
        <v>535</v>
      </c>
    </row>
    <row r="5" spans="1:16" x14ac:dyDescent="0.35">
      <c r="A5" s="79">
        <v>125802</v>
      </c>
      <c r="B5" s="79" t="s">
        <v>538</v>
      </c>
      <c r="C5" s="79" t="s">
        <v>545</v>
      </c>
      <c r="D5" s="79" t="s">
        <v>546</v>
      </c>
      <c r="E5" s="80">
        <v>43608</v>
      </c>
      <c r="F5" s="79" t="s">
        <v>547</v>
      </c>
      <c r="G5" s="81">
        <v>6</v>
      </c>
      <c r="H5" s="82">
        <v>1570.65</v>
      </c>
      <c r="I5" s="83">
        <v>9423.9</v>
      </c>
      <c r="J5" s="83">
        <v>0</v>
      </c>
      <c r="K5" s="81">
        <v>0</v>
      </c>
      <c r="L5" s="79" t="s">
        <v>548</v>
      </c>
      <c r="M5" s="84" t="s">
        <v>535</v>
      </c>
      <c r="N5" s="85" t="s">
        <v>536</v>
      </c>
      <c r="O5" s="79" t="s">
        <v>537</v>
      </c>
      <c r="P5" s="79" t="s">
        <v>535</v>
      </c>
    </row>
    <row r="6" spans="1:16" x14ac:dyDescent="0.35">
      <c r="A6" s="79">
        <v>125802</v>
      </c>
      <c r="B6" s="79" t="s">
        <v>549</v>
      </c>
      <c r="C6" s="79" t="s">
        <v>550</v>
      </c>
      <c r="D6" s="79" t="s">
        <v>546</v>
      </c>
      <c r="E6" s="80">
        <v>44160</v>
      </c>
      <c r="F6" s="79" t="s">
        <v>551</v>
      </c>
      <c r="G6" s="81">
        <v>1</v>
      </c>
      <c r="H6" s="82">
        <v>1501.4</v>
      </c>
      <c r="I6" s="83">
        <v>0</v>
      </c>
      <c r="J6" s="83">
        <v>0</v>
      </c>
      <c r="K6" s="81">
        <v>1</v>
      </c>
      <c r="L6" s="79" t="s">
        <v>535</v>
      </c>
      <c r="M6" s="79" t="s">
        <v>535</v>
      </c>
      <c r="N6" s="85" t="s">
        <v>552</v>
      </c>
      <c r="O6" s="79" t="s">
        <v>553</v>
      </c>
      <c r="P6" s="79" t="s">
        <v>535</v>
      </c>
    </row>
    <row r="7" spans="1:16" x14ac:dyDescent="0.35">
      <c r="A7" s="79">
        <v>226177</v>
      </c>
      <c r="B7" s="79" t="s">
        <v>554</v>
      </c>
      <c r="C7" s="79" t="s">
        <v>555</v>
      </c>
      <c r="D7" s="79" t="s">
        <v>556</v>
      </c>
      <c r="E7" s="80">
        <v>43041</v>
      </c>
      <c r="F7" s="79" t="s">
        <v>557</v>
      </c>
      <c r="G7" s="81">
        <v>2</v>
      </c>
      <c r="H7" s="82">
        <v>9400</v>
      </c>
      <c r="I7" s="83">
        <v>18800</v>
      </c>
      <c r="J7" s="83">
        <v>0</v>
      </c>
      <c r="K7" s="81">
        <v>0</v>
      </c>
      <c r="L7" s="79" t="s">
        <v>558</v>
      </c>
      <c r="M7" s="84" t="s">
        <v>535</v>
      </c>
      <c r="N7" s="85" t="s">
        <v>536</v>
      </c>
      <c r="O7" s="79" t="s">
        <v>537</v>
      </c>
      <c r="P7" s="79" t="s">
        <v>535</v>
      </c>
    </row>
    <row r="8" spans="1:16" x14ac:dyDescent="0.35">
      <c r="A8" s="79">
        <v>226177</v>
      </c>
      <c r="B8" s="79" t="s">
        <v>559</v>
      </c>
      <c r="C8" s="79" t="s">
        <v>560</v>
      </c>
      <c r="D8" s="79" t="s">
        <v>561</v>
      </c>
      <c r="E8" s="80">
        <v>43054</v>
      </c>
      <c r="F8" s="79" t="s">
        <v>557</v>
      </c>
      <c r="G8" s="81">
        <v>2</v>
      </c>
      <c r="H8" s="82">
        <v>20250</v>
      </c>
      <c r="I8" s="83">
        <v>40500</v>
      </c>
      <c r="J8" s="83">
        <v>0</v>
      </c>
      <c r="K8" s="81">
        <v>0</v>
      </c>
      <c r="L8" s="79" t="s">
        <v>562</v>
      </c>
      <c r="M8" s="79" t="s">
        <v>535</v>
      </c>
      <c r="N8" s="85" t="s">
        <v>552</v>
      </c>
      <c r="O8" s="79" t="s">
        <v>553</v>
      </c>
      <c r="P8" s="79" t="s">
        <v>535</v>
      </c>
    </row>
    <row r="9" spans="1:16" x14ac:dyDescent="0.35">
      <c r="A9" s="79">
        <v>228412</v>
      </c>
      <c r="B9" s="79" t="s">
        <v>563</v>
      </c>
      <c r="C9" s="79" t="s">
        <v>564</v>
      </c>
      <c r="D9" s="79" t="s">
        <v>532</v>
      </c>
      <c r="E9" s="80">
        <v>44119</v>
      </c>
      <c r="F9" s="79" t="s">
        <v>565</v>
      </c>
      <c r="G9" s="81">
        <v>5</v>
      </c>
      <c r="H9" s="82">
        <v>1400</v>
      </c>
      <c r="I9" s="83">
        <v>7000</v>
      </c>
      <c r="J9" s="83">
        <v>0</v>
      </c>
      <c r="K9" s="81">
        <v>0</v>
      </c>
      <c r="L9" s="79" t="s">
        <v>566</v>
      </c>
      <c r="M9" s="84" t="s">
        <v>535</v>
      </c>
      <c r="N9" s="85" t="s">
        <v>536</v>
      </c>
      <c r="O9" s="79" t="s">
        <v>537</v>
      </c>
      <c r="P9" s="79" t="s">
        <v>535</v>
      </c>
    </row>
    <row r="10" spans="1:16" x14ac:dyDescent="0.35">
      <c r="A10" s="79">
        <v>228412</v>
      </c>
      <c r="B10" s="79" t="s">
        <v>559</v>
      </c>
      <c r="C10" s="79" t="s">
        <v>567</v>
      </c>
      <c r="D10" s="79" t="s">
        <v>532</v>
      </c>
      <c r="E10" s="80">
        <v>43377</v>
      </c>
      <c r="F10" s="79" t="s">
        <v>565</v>
      </c>
      <c r="G10" s="81">
        <v>10</v>
      </c>
      <c r="H10" s="82">
        <v>620</v>
      </c>
      <c r="I10" s="83">
        <v>6200</v>
      </c>
      <c r="J10" s="83">
        <v>0</v>
      </c>
      <c r="K10" s="81">
        <v>0</v>
      </c>
      <c r="L10" s="79" t="s">
        <v>568</v>
      </c>
      <c r="M10" s="84" t="s">
        <v>535</v>
      </c>
      <c r="N10" s="85" t="s">
        <v>552</v>
      </c>
      <c r="O10" s="79" t="s">
        <v>553</v>
      </c>
      <c r="P10" s="79" t="s">
        <v>535</v>
      </c>
    </row>
    <row r="11" spans="1:16" x14ac:dyDescent="0.35">
      <c r="A11" s="79">
        <v>246125</v>
      </c>
      <c r="B11" s="79" t="s">
        <v>538</v>
      </c>
      <c r="C11" s="79" t="s">
        <v>569</v>
      </c>
      <c r="D11" s="79" t="s">
        <v>546</v>
      </c>
      <c r="E11" s="80">
        <v>43885</v>
      </c>
      <c r="F11" s="79" t="s">
        <v>570</v>
      </c>
      <c r="G11" s="81">
        <v>3</v>
      </c>
      <c r="H11" s="82">
        <v>803.88</v>
      </c>
      <c r="I11" s="83">
        <v>2411.64</v>
      </c>
      <c r="J11" s="83">
        <v>0</v>
      </c>
      <c r="K11" s="81">
        <v>0</v>
      </c>
      <c r="L11" s="79" t="s">
        <v>571</v>
      </c>
      <c r="M11" s="84" t="s">
        <v>535</v>
      </c>
      <c r="N11" s="85" t="s">
        <v>536</v>
      </c>
      <c r="O11" s="79" t="s">
        <v>537</v>
      </c>
      <c r="P11" s="79" t="s">
        <v>535</v>
      </c>
    </row>
    <row r="12" spans="1:16" x14ac:dyDescent="0.35">
      <c r="A12" s="79">
        <v>246125</v>
      </c>
      <c r="B12" s="79" t="s">
        <v>538</v>
      </c>
      <c r="C12" s="79" t="s">
        <v>572</v>
      </c>
      <c r="D12" s="79" t="s">
        <v>546</v>
      </c>
      <c r="E12" s="80">
        <v>43790</v>
      </c>
      <c r="F12" s="79" t="s">
        <v>570</v>
      </c>
      <c r="G12" s="81">
        <v>3</v>
      </c>
      <c r="H12" s="82">
        <v>969.15</v>
      </c>
      <c r="I12" s="83">
        <v>2907.45</v>
      </c>
      <c r="J12" s="83">
        <v>0</v>
      </c>
      <c r="K12" s="81">
        <v>0</v>
      </c>
      <c r="L12" s="79" t="s">
        <v>573</v>
      </c>
      <c r="M12" s="79" t="s">
        <v>535</v>
      </c>
      <c r="N12" s="85" t="s">
        <v>536</v>
      </c>
      <c r="O12" s="79" t="s">
        <v>537</v>
      </c>
      <c r="P12" s="79" t="s">
        <v>535</v>
      </c>
    </row>
    <row r="13" spans="1:16" x14ac:dyDescent="0.35">
      <c r="A13" s="79">
        <v>251484</v>
      </c>
      <c r="B13" s="79" t="s">
        <v>554</v>
      </c>
      <c r="C13" s="79" t="s">
        <v>574</v>
      </c>
      <c r="D13" s="79" t="s">
        <v>575</v>
      </c>
      <c r="E13" s="80">
        <v>43172</v>
      </c>
      <c r="F13" s="79" t="s">
        <v>576</v>
      </c>
      <c r="G13" s="81">
        <v>10</v>
      </c>
      <c r="H13" s="82">
        <v>226</v>
      </c>
      <c r="I13" s="83">
        <v>2260</v>
      </c>
      <c r="J13" s="83">
        <v>0</v>
      </c>
      <c r="K13" s="81">
        <v>0</v>
      </c>
      <c r="L13" s="79" t="s">
        <v>577</v>
      </c>
      <c r="M13" s="84" t="s">
        <v>535</v>
      </c>
      <c r="N13" s="85" t="s">
        <v>536</v>
      </c>
      <c r="O13" s="79" t="s">
        <v>537</v>
      </c>
      <c r="P13" s="79" t="s">
        <v>535</v>
      </c>
    </row>
    <row r="14" spans="1:16" x14ac:dyDescent="0.35">
      <c r="A14" s="79">
        <v>251526</v>
      </c>
      <c r="B14" s="79" t="s">
        <v>563</v>
      </c>
      <c r="C14" s="79" t="s">
        <v>578</v>
      </c>
      <c r="D14" s="79" t="s">
        <v>546</v>
      </c>
      <c r="E14" s="80">
        <v>43392</v>
      </c>
      <c r="F14" s="79" t="s">
        <v>579</v>
      </c>
      <c r="G14" s="81">
        <v>9</v>
      </c>
      <c r="H14" s="82">
        <v>59.7</v>
      </c>
      <c r="I14" s="83">
        <v>537.29999999999995</v>
      </c>
      <c r="J14" s="83">
        <v>0</v>
      </c>
      <c r="K14" s="81">
        <v>0</v>
      </c>
      <c r="L14" s="79" t="s">
        <v>580</v>
      </c>
      <c r="M14" s="84" t="s">
        <v>535</v>
      </c>
      <c r="N14" s="85" t="s">
        <v>536</v>
      </c>
      <c r="O14" s="79" t="s">
        <v>537</v>
      </c>
      <c r="P14" s="79" t="s">
        <v>535</v>
      </c>
    </row>
    <row r="15" spans="1:16" x14ac:dyDescent="0.35">
      <c r="A15" s="79">
        <v>251526</v>
      </c>
      <c r="B15" s="79" t="s">
        <v>581</v>
      </c>
      <c r="C15" s="79" t="s">
        <v>582</v>
      </c>
      <c r="D15" s="79" t="s">
        <v>583</v>
      </c>
      <c r="E15" s="80">
        <v>42384</v>
      </c>
      <c r="F15" s="79" t="s">
        <v>579</v>
      </c>
      <c r="G15" s="81">
        <v>3</v>
      </c>
      <c r="H15" s="82">
        <v>68.5</v>
      </c>
      <c r="I15" s="83">
        <v>205.5</v>
      </c>
      <c r="J15" s="83">
        <v>0</v>
      </c>
      <c r="K15" s="81">
        <v>0</v>
      </c>
      <c r="L15" s="79" t="s">
        <v>584</v>
      </c>
      <c r="M15" s="84" t="s">
        <v>535</v>
      </c>
      <c r="N15" s="85" t="s">
        <v>536</v>
      </c>
      <c r="O15" s="79" t="s">
        <v>537</v>
      </c>
      <c r="P15" s="79" t="s">
        <v>535</v>
      </c>
    </row>
    <row r="16" spans="1:16" x14ac:dyDescent="0.35">
      <c r="A16" s="79">
        <v>251526</v>
      </c>
      <c r="B16" s="79" t="s">
        <v>559</v>
      </c>
      <c r="C16" s="79" t="s">
        <v>585</v>
      </c>
      <c r="D16" s="79" t="s">
        <v>556</v>
      </c>
      <c r="E16" s="80">
        <v>42975</v>
      </c>
      <c r="F16" s="79" t="s">
        <v>579</v>
      </c>
      <c r="G16" s="81">
        <v>100</v>
      </c>
      <c r="H16" s="82">
        <v>168.9</v>
      </c>
      <c r="I16" s="83">
        <v>16890</v>
      </c>
      <c r="J16" s="83">
        <v>0</v>
      </c>
      <c r="K16" s="81">
        <v>0</v>
      </c>
      <c r="L16" s="79" t="s">
        <v>586</v>
      </c>
      <c r="M16" s="84" t="s">
        <v>535</v>
      </c>
      <c r="N16" s="85" t="s">
        <v>552</v>
      </c>
      <c r="O16" s="79" t="s">
        <v>553</v>
      </c>
      <c r="P16" s="79" t="s">
        <v>535</v>
      </c>
    </row>
    <row r="17" spans="1:16" x14ac:dyDescent="0.35">
      <c r="A17" s="79">
        <v>251528</v>
      </c>
      <c r="B17" s="79" t="s">
        <v>563</v>
      </c>
      <c r="C17" s="79" t="s">
        <v>564</v>
      </c>
      <c r="D17" s="79" t="s">
        <v>546</v>
      </c>
      <c r="E17" s="80">
        <v>44119</v>
      </c>
      <c r="F17" s="79" t="s">
        <v>587</v>
      </c>
      <c r="G17" s="81">
        <v>24</v>
      </c>
      <c r="H17" s="82">
        <v>325</v>
      </c>
      <c r="I17" s="83">
        <v>7800</v>
      </c>
      <c r="J17" s="83">
        <v>0</v>
      </c>
      <c r="K17" s="81">
        <v>0</v>
      </c>
      <c r="L17" s="79" t="s">
        <v>566</v>
      </c>
      <c r="M17" s="84" t="s">
        <v>535</v>
      </c>
      <c r="N17" s="85" t="s">
        <v>536</v>
      </c>
      <c r="O17" s="79" t="s">
        <v>537</v>
      </c>
      <c r="P17" s="79" t="s">
        <v>535</v>
      </c>
    </row>
    <row r="18" spans="1:16" x14ac:dyDescent="0.35">
      <c r="A18" s="79">
        <v>251528</v>
      </c>
      <c r="B18" s="79" t="s">
        <v>588</v>
      </c>
      <c r="C18" s="79" t="s">
        <v>589</v>
      </c>
      <c r="D18" s="79" t="s">
        <v>532</v>
      </c>
      <c r="E18" s="80">
        <v>44519</v>
      </c>
      <c r="F18" s="79" t="s">
        <v>590</v>
      </c>
      <c r="G18" s="81">
        <v>10</v>
      </c>
      <c r="H18" s="82">
        <v>6.43</v>
      </c>
      <c r="I18" s="83">
        <v>64.3</v>
      </c>
      <c r="J18" s="83">
        <v>0</v>
      </c>
      <c r="K18" s="81">
        <v>0</v>
      </c>
      <c r="L18" s="79" t="s">
        <v>591</v>
      </c>
      <c r="M18" s="79" t="s">
        <v>535</v>
      </c>
      <c r="N18" s="85" t="s">
        <v>552</v>
      </c>
      <c r="O18" s="79" t="s">
        <v>553</v>
      </c>
      <c r="P18" s="79" t="s">
        <v>535</v>
      </c>
    </row>
    <row r="19" spans="1:16" x14ac:dyDescent="0.35">
      <c r="A19" s="79">
        <v>251528</v>
      </c>
      <c r="B19" s="79" t="s">
        <v>559</v>
      </c>
      <c r="C19" s="79" t="s">
        <v>592</v>
      </c>
      <c r="D19" s="79" t="s">
        <v>593</v>
      </c>
      <c r="E19" s="80">
        <v>42920</v>
      </c>
      <c r="F19" s="79" t="s">
        <v>587</v>
      </c>
      <c r="G19" s="81">
        <v>50</v>
      </c>
      <c r="H19" s="82">
        <v>353.5</v>
      </c>
      <c r="I19" s="83">
        <v>17675</v>
      </c>
      <c r="J19" s="83">
        <v>0</v>
      </c>
      <c r="K19" s="81">
        <v>0</v>
      </c>
      <c r="L19" s="79" t="s">
        <v>594</v>
      </c>
      <c r="M19" s="84" t="s">
        <v>535</v>
      </c>
      <c r="N19" s="85" t="s">
        <v>552</v>
      </c>
      <c r="O19" s="79" t="s">
        <v>553</v>
      </c>
      <c r="P19" s="79" t="s">
        <v>535</v>
      </c>
    </row>
    <row r="20" spans="1:16" x14ac:dyDescent="0.35">
      <c r="A20" s="79">
        <v>251660</v>
      </c>
      <c r="B20" s="79" t="s">
        <v>581</v>
      </c>
      <c r="C20" s="79" t="s">
        <v>582</v>
      </c>
      <c r="D20" s="79" t="s">
        <v>595</v>
      </c>
      <c r="E20" s="80">
        <v>42384</v>
      </c>
      <c r="F20" s="79" t="s">
        <v>596</v>
      </c>
      <c r="G20" s="81">
        <v>2</v>
      </c>
      <c r="H20" s="82">
        <v>452</v>
      </c>
      <c r="I20" s="83">
        <v>904</v>
      </c>
      <c r="J20" s="83">
        <v>0</v>
      </c>
      <c r="K20" s="81">
        <v>0</v>
      </c>
      <c r="L20" s="79" t="s">
        <v>584</v>
      </c>
      <c r="M20" s="84" t="s">
        <v>535</v>
      </c>
      <c r="N20" s="85" t="s">
        <v>536</v>
      </c>
      <c r="O20" s="79" t="s">
        <v>537</v>
      </c>
      <c r="P20" s="79" t="s">
        <v>535</v>
      </c>
    </row>
    <row r="21" spans="1:16" x14ac:dyDescent="0.35">
      <c r="A21" s="79">
        <v>251678</v>
      </c>
      <c r="B21" s="79" t="s">
        <v>597</v>
      </c>
      <c r="C21" s="79" t="s">
        <v>598</v>
      </c>
      <c r="D21" s="79" t="s">
        <v>599</v>
      </c>
      <c r="E21" s="80">
        <v>42355</v>
      </c>
      <c r="F21" s="79" t="s">
        <v>600</v>
      </c>
      <c r="G21" s="81">
        <v>2</v>
      </c>
      <c r="H21" s="82">
        <v>5488</v>
      </c>
      <c r="I21" s="83">
        <v>10976</v>
      </c>
      <c r="J21" s="83">
        <v>0</v>
      </c>
      <c r="K21" s="81">
        <v>0</v>
      </c>
      <c r="L21" s="79" t="s">
        <v>601</v>
      </c>
      <c r="M21" s="84" t="s">
        <v>535</v>
      </c>
      <c r="N21" s="85" t="s">
        <v>536</v>
      </c>
      <c r="O21" s="79" t="s">
        <v>537</v>
      </c>
      <c r="P21" s="79" t="s">
        <v>535</v>
      </c>
    </row>
    <row r="22" spans="1:16" x14ac:dyDescent="0.35">
      <c r="A22" s="79">
        <v>251678</v>
      </c>
      <c r="B22" s="79" t="s">
        <v>559</v>
      </c>
      <c r="C22" s="79" t="s">
        <v>602</v>
      </c>
      <c r="D22" s="79" t="s">
        <v>561</v>
      </c>
      <c r="E22" s="80">
        <v>42949</v>
      </c>
      <c r="F22" s="79" t="s">
        <v>600</v>
      </c>
      <c r="G22" s="81">
        <v>3</v>
      </c>
      <c r="H22" s="82">
        <v>8000</v>
      </c>
      <c r="I22" s="83">
        <v>24000</v>
      </c>
      <c r="J22" s="83">
        <v>0</v>
      </c>
      <c r="K22" s="81">
        <v>0</v>
      </c>
      <c r="L22" s="79" t="s">
        <v>603</v>
      </c>
      <c r="M22" s="84" t="s">
        <v>535</v>
      </c>
      <c r="N22" s="85" t="s">
        <v>552</v>
      </c>
      <c r="O22" s="79" t="s">
        <v>553</v>
      </c>
      <c r="P22" s="79" t="s">
        <v>535</v>
      </c>
    </row>
    <row r="23" spans="1:16" x14ac:dyDescent="0.35">
      <c r="A23" s="79">
        <v>555258</v>
      </c>
      <c r="B23" s="79" t="s">
        <v>563</v>
      </c>
      <c r="C23" s="79" t="s">
        <v>604</v>
      </c>
      <c r="D23" s="79" t="s">
        <v>546</v>
      </c>
      <c r="E23" s="80">
        <v>43787</v>
      </c>
      <c r="F23" s="79" t="s">
        <v>605</v>
      </c>
      <c r="G23" s="81">
        <v>3</v>
      </c>
      <c r="H23" s="82">
        <v>495</v>
      </c>
      <c r="I23" s="83">
        <v>1485</v>
      </c>
      <c r="J23" s="83">
        <v>0</v>
      </c>
      <c r="K23" s="81">
        <v>0</v>
      </c>
      <c r="L23" s="79" t="s">
        <v>606</v>
      </c>
      <c r="M23" s="84" t="s">
        <v>535</v>
      </c>
      <c r="N23" s="85" t="s">
        <v>536</v>
      </c>
      <c r="O23" s="79" t="s">
        <v>537</v>
      </c>
      <c r="P23" s="79" t="s">
        <v>535</v>
      </c>
    </row>
    <row r="24" spans="1:16" x14ac:dyDescent="0.35">
      <c r="A24" s="79">
        <v>555258</v>
      </c>
      <c r="B24" s="79" t="s">
        <v>563</v>
      </c>
      <c r="C24" s="79" t="s">
        <v>607</v>
      </c>
      <c r="D24" s="79" t="s">
        <v>546</v>
      </c>
      <c r="E24" s="80">
        <v>43775</v>
      </c>
      <c r="F24" s="79" t="s">
        <v>605</v>
      </c>
      <c r="G24" s="81">
        <v>3</v>
      </c>
      <c r="H24" s="82">
        <v>495</v>
      </c>
      <c r="I24" s="83">
        <v>1485</v>
      </c>
      <c r="J24" s="83">
        <v>0</v>
      </c>
      <c r="K24" s="81">
        <v>0</v>
      </c>
      <c r="L24" s="79" t="s">
        <v>606</v>
      </c>
      <c r="M24" s="79" t="s">
        <v>535</v>
      </c>
      <c r="N24" s="85" t="s">
        <v>536</v>
      </c>
      <c r="O24" s="79" t="s">
        <v>537</v>
      </c>
      <c r="P24" s="79" t="s">
        <v>535</v>
      </c>
    </row>
    <row r="25" spans="1:16" x14ac:dyDescent="0.35">
      <c r="A25" s="79">
        <v>575141</v>
      </c>
      <c r="B25" s="79" t="s">
        <v>597</v>
      </c>
      <c r="C25" s="79" t="s">
        <v>608</v>
      </c>
      <c r="D25" s="79" t="s">
        <v>609</v>
      </c>
      <c r="E25" s="80">
        <v>42460</v>
      </c>
      <c r="F25" s="79" t="s">
        <v>610</v>
      </c>
      <c r="G25" s="81">
        <v>10</v>
      </c>
      <c r="H25" s="82">
        <v>364.9</v>
      </c>
      <c r="I25" s="83">
        <v>3649</v>
      </c>
      <c r="J25" s="83">
        <v>0</v>
      </c>
      <c r="K25" s="81">
        <v>0</v>
      </c>
      <c r="L25" s="79" t="s">
        <v>611</v>
      </c>
      <c r="M25" s="84" t="s">
        <v>535</v>
      </c>
      <c r="N25" s="85" t="s">
        <v>536</v>
      </c>
      <c r="O25" s="79" t="s">
        <v>537</v>
      </c>
      <c r="P25" s="79" t="s">
        <v>535</v>
      </c>
    </row>
    <row r="26" spans="1:16" x14ac:dyDescent="0.35">
      <c r="A26" s="79">
        <v>575149</v>
      </c>
      <c r="B26" s="79" t="s">
        <v>597</v>
      </c>
      <c r="C26" s="79" t="s">
        <v>608</v>
      </c>
      <c r="D26" s="79" t="s">
        <v>612</v>
      </c>
      <c r="E26" s="80">
        <v>42460</v>
      </c>
      <c r="F26" s="79" t="s">
        <v>613</v>
      </c>
      <c r="G26" s="81">
        <v>10</v>
      </c>
      <c r="H26" s="82">
        <v>347.52</v>
      </c>
      <c r="I26" s="83">
        <v>3475.2</v>
      </c>
      <c r="J26" s="83">
        <v>0</v>
      </c>
      <c r="K26" s="81">
        <v>0</v>
      </c>
      <c r="L26" s="79" t="s">
        <v>611</v>
      </c>
      <c r="M26" s="84" t="s">
        <v>535</v>
      </c>
      <c r="N26" s="85" t="s">
        <v>536</v>
      </c>
      <c r="O26" s="79" t="s">
        <v>537</v>
      </c>
      <c r="P26" s="79" t="s">
        <v>535</v>
      </c>
    </row>
    <row r="27" spans="1:16" x14ac:dyDescent="0.35">
      <c r="A27" s="79">
        <v>575152</v>
      </c>
      <c r="B27" s="79" t="s">
        <v>597</v>
      </c>
      <c r="C27" s="79" t="s">
        <v>608</v>
      </c>
      <c r="D27" s="79" t="s">
        <v>614</v>
      </c>
      <c r="E27" s="80">
        <v>42460</v>
      </c>
      <c r="F27" s="79" t="s">
        <v>615</v>
      </c>
      <c r="G27" s="81">
        <v>10</v>
      </c>
      <c r="H27" s="82">
        <v>364.9</v>
      </c>
      <c r="I27" s="83">
        <v>3649</v>
      </c>
      <c r="J27" s="83">
        <v>0</v>
      </c>
      <c r="K27" s="81">
        <v>0</v>
      </c>
      <c r="L27" s="79" t="s">
        <v>611</v>
      </c>
      <c r="M27" s="84" t="s">
        <v>535</v>
      </c>
      <c r="N27" s="85" t="s">
        <v>536</v>
      </c>
      <c r="O27" s="79" t="s">
        <v>537</v>
      </c>
      <c r="P27" s="79" t="s">
        <v>535</v>
      </c>
    </row>
    <row r="28" spans="1:16" x14ac:dyDescent="0.35">
      <c r="A28" s="79">
        <v>575153</v>
      </c>
      <c r="B28" s="79" t="s">
        <v>597</v>
      </c>
      <c r="C28" s="79" t="s">
        <v>608</v>
      </c>
      <c r="D28" s="79" t="s">
        <v>616</v>
      </c>
      <c r="E28" s="80">
        <v>42460</v>
      </c>
      <c r="F28" s="79" t="s">
        <v>617</v>
      </c>
      <c r="G28" s="81">
        <v>10</v>
      </c>
      <c r="H28" s="82">
        <v>364.9</v>
      </c>
      <c r="I28" s="83">
        <v>3649</v>
      </c>
      <c r="J28" s="83">
        <v>0</v>
      </c>
      <c r="K28" s="81">
        <v>0</v>
      </c>
      <c r="L28" s="79" t="s">
        <v>611</v>
      </c>
      <c r="M28" s="84" t="s">
        <v>535</v>
      </c>
      <c r="N28" s="85" t="s">
        <v>536</v>
      </c>
      <c r="O28" s="79" t="s">
        <v>537</v>
      </c>
      <c r="P28" s="79" t="s">
        <v>535</v>
      </c>
    </row>
    <row r="29" spans="1:16" x14ac:dyDescent="0.35">
      <c r="A29" s="79">
        <v>575154</v>
      </c>
      <c r="B29" s="79" t="s">
        <v>597</v>
      </c>
      <c r="C29" s="79" t="s">
        <v>608</v>
      </c>
      <c r="D29" s="79" t="s">
        <v>618</v>
      </c>
      <c r="E29" s="80">
        <v>42460</v>
      </c>
      <c r="F29" s="79" t="s">
        <v>619</v>
      </c>
      <c r="G29" s="81">
        <v>10</v>
      </c>
      <c r="H29" s="82">
        <v>1565.15</v>
      </c>
      <c r="I29" s="83">
        <v>15651.5</v>
      </c>
      <c r="J29" s="83">
        <v>0</v>
      </c>
      <c r="K29" s="81">
        <v>0</v>
      </c>
      <c r="L29" s="79" t="s">
        <v>611</v>
      </c>
      <c r="M29" s="84" t="s">
        <v>535</v>
      </c>
      <c r="N29" s="85" t="s">
        <v>536</v>
      </c>
      <c r="O29" s="79" t="s">
        <v>537</v>
      </c>
      <c r="P29" s="79" t="s">
        <v>535</v>
      </c>
    </row>
    <row r="30" spans="1:16" x14ac:dyDescent="0.35">
      <c r="A30" s="79">
        <v>575162</v>
      </c>
      <c r="B30" s="79" t="s">
        <v>597</v>
      </c>
      <c r="C30" s="79" t="s">
        <v>608</v>
      </c>
      <c r="D30" s="79" t="s">
        <v>620</v>
      </c>
      <c r="E30" s="80">
        <v>42460</v>
      </c>
      <c r="F30" s="79" t="s">
        <v>621</v>
      </c>
      <c r="G30" s="81">
        <v>10</v>
      </c>
      <c r="H30" s="82">
        <v>223.47</v>
      </c>
      <c r="I30" s="83">
        <v>2234.6999999999998</v>
      </c>
      <c r="J30" s="83">
        <v>0</v>
      </c>
      <c r="K30" s="81">
        <v>0</v>
      </c>
      <c r="L30" s="79" t="s">
        <v>611</v>
      </c>
      <c r="M30" s="84" t="s">
        <v>535</v>
      </c>
      <c r="N30" s="85" t="s">
        <v>536</v>
      </c>
      <c r="O30" s="79" t="s">
        <v>537</v>
      </c>
      <c r="P30" s="79" t="s">
        <v>535</v>
      </c>
    </row>
    <row r="31" spans="1:16" x14ac:dyDescent="0.35">
      <c r="A31" s="79">
        <v>575163</v>
      </c>
      <c r="B31" s="79" t="s">
        <v>563</v>
      </c>
      <c r="C31" s="79" t="s">
        <v>622</v>
      </c>
      <c r="D31" s="79" t="s">
        <v>532</v>
      </c>
      <c r="E31" s="80">
        <v>43426</v>
      </c>
      <c r="F31" s="79" t="s">
        <v>623</v>
      </c>
      <c r="G31" s="81">
        <v>8</v>
      </c>
      <c r="H31" s="82">
        <v>14080</v>
      </c>
      <c r="I31" s="83">
        <v>112640</v>
      </c>
      <c r="J31" s="83">
        <v>0</v>
      </c>
      <c r="K31" s="81">
        <v>0</v>
      </c>
      <c r="L31" s="79" t="s">
        <v>624</v>
      </c>
      <c r="M31" s="84" t="s">
        <v>535</v>
      </c>
      <c r="N31" s="85" t="s">
        <v>536</v>
      </c>
      <c r="O31" s="79" t="s">
        <v>537</v>
      </c>
      <c r="P31" s="79" t="s">
        <v>535</v>
      </c>
    </row>
    <row r="32" spans="1:16" x14ac:dyDescent="0.35">
      <c r="A32" s="79">
        <v>575163</v>
      </c>
      <c r="B32" s="79" t="s">
        <v>581</v>
      </c>
      <c r="C32" s="79" t="s">
        <v>582</v>
      </c>
      <c r="D32" s="79" t="s">
        <v>625</v>
      </c>
      <c r="E32" s="80">
        <v>42384</v>
      </c>
      <c r="F32" s="79" t="s">
        <v>626</v>
      </c>
      <c r="G32" s="81">
        <v>4</v>
      </c>
      <c r="H32" s="82">
        <v>95.3</v>
      </c>
      <c r="I32" s="83">
        <v>381.2</v>
      </c>
      <c r="J32" s="83">
        <v>0</v>
      </c>
      <c r="K32" s="81">
        <v>0</v>
      </c>
      <c r="L32" s="79" t="s">
        <v>584</v>
      </c>
      <c r="M32" s="84" t="s">
        <v>535</v>
      </c>
      <c r="N32" s="85" t="s">
        <v>536</v>
      </c>
      <c r="O32" s="79" t="s">
        <v>537</v>
      </c>
      <c r="P32" s="79" t="s">
        <v>535</v>
      </c>
    </row>
    <row r="33" spans="1:16" x14ac:dyDescent="0.35">
      <c r="A33" s="79">
        <v>575163</v>
      </c>
      <c r="B33" s="79" t="s">
        <v>627</v>
      </c>
      <c r="C33" s="79" t="s">
        <v>628</v>
      </c>
      <c r="D33" s="79" t="s">
        <v>629</v>
      </c>
      <c r="E33" s="80">
        <v>41635</v>
      </c>
      <c r="F33" s="79" t="s">
        <v>626</v>
      </c>
      <c r="G33" s="81">
        <v>4</v>
      </c>
      <c r="H33" s="82">
        <v>97</v>
      </c>
      <c r="I33" s="83">
        <v>388</v>
      </c>
      <c r="J33" s="83">
        <v>0</v>
      </c>
      <c r="K33" s="81">
        <v>0</v>
      </c>
      <c r="L33" s="79" t="s">
        <v>630</v>
      </c>
      <c r="M33" s="79" t="s">
        <v>535</v>
      </c>
      <c r="N33" s="85" t="s">
        <v>536</v>
      </c>
      <c r="O33" s="79" t="s">
        <v>537</v>
      </c>
      <c r="P33" s="79" t="s">
        <v>535</v>
      </c>
    </row>
    <row r="34" spans="1:16" x14ac:dyDescent="0.35">
      <c r="A34" s="79">
        <v>575163</v>
      </c>
      <c r="B34" s="79" t="s">
        <v>559</v>
      </c>
      <c r="C34" s="79" t="s">
        <v>631</v>
      </c>
      <c r="D34" s="79" t="s">
        <v>632</v>
      </c>
      <c r="E34" s="80">
        <v>43076</v>
      </c>
      <c r="F34" s="79" t="s">
        <v>633</v>
      </c>
      <c r="G34" s="81">
        <v>3</v>
      </c>
      <c r="H34" s="82">
        <v>210</v>
      </c>
      <c r="I34" s="83">
        <v>630</v>
      </c>
      <c r="J34" s="83">
        <v>0</v>
      </c>
      <c r="K34" s="81">
        <v>0</v>
      </c>
      <c r="L34" s="79" t="s">
        <v>634</v>
      </c>
      <c r="M34" s="84" t="s">
        <v>535</v>
      </c>
      <c r="N34" s="85" t="s">
        <v>552</v>
      </c>
      <c r="O34" s="79" t="s">
        <v>553</v>
      </c>
      <c r="P34" s="79" t="s">
        <v>535</v>
      </c>
    </row>
    <row r="35" spans="1:16" x14ac:dyDescent="0.35">
      <c r="A35" s="79">
        <v>575164</v>
      </c>
      <c r="B35" s="79" t="s">
        <v>597</v>
      </c>
      <c r="C35" s="79" t="s">
        <v>608</v>
      </c>
      <c r="D35" s="79" t="s">
        <v>635</v>
      </c>
      <c r="E35" s="80">
        <v>42460</v>
      </c>
      <c r="F35" s="79" t="s">
        <v>636</v>
      </c>
      <c r="G35" s="81">
        <v>10</v>
      </c>
      <c r="H35" s="82">
        <v>236.41</v>
      </c>
      <c r="I35" s="83">
        <v>2364.1</v>
      </c>
      <c r="J35" s="83">
        <v>0</v>
      </c>
      <c r="K35" s="81">
        <v>0</v>
      </c>
      <c r="L35" s="79" t="s">
        <v>611</v>
      </c>
      <c r="M35" s="84" t="s">
        <v>535</v>
      </c>
      <c r="N35" s="85" t="s">
        <v>536</v>
      </c>
      <c r="O35" s="79" t="s">
        <v>537</v>
      </c>
      <c r="P35" s="79" t="s">
        <v>535</v>
      </c>
    </row>
    <row r="36" spans="1:16" x14ac:dyDescent="0.35">
      <c r="A36" s="79">
        <v>575165</v>
      </c>
      <c r="B36" s="79" t="s">
        <v>597</v>
      </c>
      <c r="C36" s="79" t="s">
        <v>608</v>
      </c>
      <c r="D36" s="79" t="s">
        <v>637</v>
      </c>
      <c r="E36" s="80">
        <v>42460</v>
      </c>
      <c r="F36" s="79" t="s">
        <v>638</v>
      </c>
      <c r="G36" s="81">
        <v>10</v>
      </c>
      <c r="H36" s="82">
        <v>236.41</v>
      </c>
      <c r="I36" s="83">
        <v>2364.1</v>
      </c>
      <c r="J36" s="83">
        <v>0</v>
      </c>
      <c r="K36" s="81">
        <v>0</v>
      </c>
      <c r="L36" s="79" t="s">
        <v>611</v>
      </c>
      <c r="M36" s="84" t="s">
        <v>535</v>
      </c>
      <c r="N36" s="85" t="s">
        <v>536</v>
      </c>
      <c r="O36" s="79" t="s">
        <v>537</v>
      </c>
      <c r="P36" s="79" t="s">
        <v>535</v>
      </c>
    </row>
    <row r="37" spans="1:16" x14ac:dyDescent="0.35">
      <c r="A37" s="79">
        <v>575166</v>
      </c>
      <c r="B37" s="79" t="s">
        <v>597</v>
      </c>
      <c r="C37" s="79" t="s">
        <v>608</v>
      </c>
      <c r="D37" s="79" t="s">
        <v>639</v>
      </c>
      <c r="E37" s="80">
        <v>42460</v>
      </c>
      <c r="F37" s="79" t="s">
        <v>640</v>
      </c>
      <c r="G37" s="81">
        <v>10</v>
      </c>
      <c r="H37" s="82">
        <v>351.87</v>
      </c>
      <c r="I37" s="83">
        <v>3518.7</v>
      </c>
      <c r="J37" s="83">
        <v>0</v>
      </c>
      <c r="K37" s="81">
        <v>0</v>
      </c>
      <c r="L37" s="79" t="s">
        <v>611</v>
      </c>
      <c r="M37" s="84" t="s">
        <v>535</v>
      </c>
      <c r="N37" s="85" t="s">
        <v>536</v>
      </c>
      <c r="O37" s="79" t="s">
        <v>537</v>
      </c>
      <c r="P37" s="79" t="s">
        <v>535</v>
      </c>
    </row>
    <row r="38" spans="1:16" x14ac:dyDescent="0.35">
      <c r="A38" s="79">
        <v>575167</v>
      </c>
      <c r="B38" s="79" t="s">
        <v>597</v>
      </c>
      <c r="C38" s="79" t="s">
        <v>608</v>
      </c>
      <c r="D38" s="79" t="s">
        <v>641</v>
      </c>
      <c r="E38" s="80">
        <v>42460</v>
      </c>
      <c r="F38" s="79" t="s">
        <v>642</v>
      </c>
      <c r="G38" s="81">
        <v>10</v>
      </c>
      <c r="H38" s="82">
        <v>191.25</v>
      </c>
      <c r="I38" s="83">
        <v>1912.5</v>
      </c>
      <c r="J38" s="83">
        <v>0</v>
      </c>
      <c r="K38" s="81">
        <v>0</v>
      </c>
      <c r="L38" s="79" t="s">
        <v>611</v>
      </c>
      <c r="M38" s="84" t="s">
        <v>535</v>
      </c>
      <c r="N38" s="85" t="s">
        <v>536</v>
      </c>
      <c r="O38" s="79" t="s">
        <v>537</v>
      </c>
      <c r="P38" s="79" t="s">
        <v>535</v>
      </c>
    </row>
    <row r="39" spans="1:16" x14ac:dyDescent="0.35">
      <c r="A39" s="79">
        <v>575171</v>
      </c>
      <c r="B39" s="79" t="s">
        <v>530</v>
      </c>
      <c r="C39" s="79" t="s">
        <v>643</v>
      </c>
      <c r="D39" s="79" t="s">
        <v>532</v>
      </c>
      <c r="E39" s="80">
        <v>45279</v>
      </c>
      <c r="F39" s="79" t="s">
        <v>644</v>
      </c>
      <c r="G39" s="81">
        <v>10</v>
      </c>
      <c r="H39" s="82">
        <v>2355.75</v>
      </c>
      <c r="I39" s="83">
        <v>23557.5</v>
      </c>
      <c r="J39" s="83">
        <v>23557.5</v>
      </c>
      <c r="K39" s="81">
        <v>10</v>
      </c>
      <c r="L39" s="79" t="s">
        <v>534</v>
      </c>
      <c r="M39" s="79" t="s">
        <v>535</v>
      </c>
      <c r="N39" s="85" t="s">
        <v>536</v>
      </c>
      <c r="O39" s="79" t="s">
        <v>537</v>
      </c>
      <c r="P39" s="79" t="s">
        <v>535</v>
      </c>
    </row>
    <row r="40" spans="1:16" x14ac:dyDescent="0.35">
      <c r="A40" s="79">
        <v>575171</v>
      </c>
      <c r="B40" s="79" t="s">
        <v>597</v>
      </c>
      <c r="C40" s="79" t="s">
        <v>608</v>
      </c>
      <c r="D40" s="79" t="s">
        <v>645</v>
      </c>
      <c r="E40" s="80">
        <v>42460</v>
      </c>
      <c r="F40" s="79" t="s">
        <v>646</v>
      </c>
      <c r="G40" s="81">
        <v>10</v>
      </c>
      <c r="H40" s="82">
        <v>1153.19</v>
      </c>
      <c r="I40" s="83">
        <v>11531.9</v>
      </c>
      <c r="J40" s="83">
        <v>0</v>
      </c>
      <c r="K40" s="81">
        <v>0</v>
      </c>
      <c r="L40" s="79" t="s">
        <v>611</v>
      </c>
      <c r="M40" s="84" t="s">
        <v>535</v>
      </c>
      <c r="N40" s="85" t="s">
        <v>536</v>
      </c>
      <c r="O40" s="79" t="s">
        <v>537</v>
      </c>
      <c r="P40" s="79" t="s">
        <v>535</v>
      </c>
    </row>
    <row r="41" spans="1:16" x14ac:dyDescent="0.35">
      <c r="A41" s="79">
        <v>575177</v>
      </c>
      <c r="B41" s="79" t="s">
        <v>597</v>
      </c>
      <c r="C41" s="79" t="s">
        <v>608</v>
      </c>
      <c r="D41" s="79" t="s">
        <v>647</v>
      </c>
      <c r="E41" s="80">
        <v>42460</v>
      </c>
      <c r="F41" s="79" t="s">
        <v>648</v>
      </c>
      <c r="G41" s="81">
        <v>10</v>
      </c>
      <c r="H41" s="82">
        <v>1003.94</v>
      </c>
      <c r="I41" s="83">
        <v>10039.4</v>
      </c>
      <c r="J41" s="83">
        <v>0</v>
      </c>
      <c r="K41" s="81">
        <v>0</v>
      </c>
      <c r="L41" s="79" t="s">
        <v>611</v>
      </c>
      <c r="M41" s="84" t="s">
        <v>535</v>
      </c>
      <c r="N41" s="85" t="s">
        <v>536</v>
      </c>
      <c r="O41" s="79" t="s">
        <v>537</v>
      </c>
      <c r="P41" s="79" t="s">
        <v>535</v>
      </c>
    </row>
    <row r="42" spans="1:16" x14ac:dyDescent="0.35">
      <c r="A42" s="79">
        <v>575180</v>
      </c>
      <c r="B42" s="79" t="s">
        <v>597</v>
      </c>
      <c r="C42" s="79" t="s">
        <v>608</v>
      </c>
      <c r="D42" s="79" t="s">
        <v>649</v>
      </c>
      <c r="E42" s="80">
        <v>42460</v>
      </c>
      <c r="F42" s="79" t="s">
        <v>650</v>
      </c>
      <c r="G42" s="81">
        <v>10</v>
      </c>
      <c r="H42" s="82">
        <v>347.52</v>
      </c>
      <c r="I42" s="83">
        <v>3475.2</v>
      </c>
      <c r="J42" s="83">
        <v>0</v>
      </c>
      <c r="K42" s="81">
        <v>0</v>
      </c>
      <c r="L42" s="79" t="s">
        <v>611</v>
      </c>
      <c r="M42" s="84" t="s">
        <v>535</v>
      </c>
      <c r="N42" s="85" t="s">
        <v>536</v>
      </c>
      <c r="O42" s="79" t="s">
        <v>537</v>
      </c>
      <c r="P42" s="79" t="s">
        <v>535</v>
      </c>
    </row>
    <row r="43" spans="1:16" x14ac:dyDescent="0.35">
      <c r="A43" s="79">
        <v>575184</v>
      </c>
      <c r="B43" s="79" t="s">
        <v>563</v>
      </c>
      <c r="C43" s="79" t="s">
        <v>651</v>
      </c>
      <c r="D43" s="79" t="s">
        <v>532</v>
      </c>
      <c r="E43" s="80">
        <v>44589</v>
      </c>
      <c r="F43" s="79" t="s">
        <v>652</v>
      </c>
      <c r="G43" s="81">
        <v>44</v>
      </c>
      <c r="H43" s="82">
        <v>600</v>
      </c>
      <c r="I43" s="83">
        <v>26400</v>
      </c>
      <c r="J43" s="83">
        <v>0</v>
      </c>
      <c r="K43" s="81">
        <v>0</v>
      </c>
      <c r="L43" s="79" t="s">
        <v>653</v>
      </c>
      <c r="M43" s="84" t="s">
        <v>535</v>
      </c>
      <c r="N43" s="85" t="s">
        <v>536</v>
      </c>
      <c r="O43" s="79" t="s">
        <v>537</v>
      </c>
      <c r="P43" s="79" t="s">
        <v>535</v>
      </c>
    </row>
    <row r="44" spans="1:16" x14ac:dyDescent="0.35">
      <c r="A44" s="79">
        <v>575184</v>
      </c>
      <c r="B44" s="79" t="s">
        <v>581</v>
      </c>
      <c r="C44" s="79" t="s">
        <v>582</v>
      </c>
      <c r="D44" s="79" t="s">
        <v>654</v>
      </c>
      <c r="E44" s="80">
        <v>42384</v>
      </c>
      <c r="F44" s="79" t="s">
        <v>655</v>
      </c>
      <c r="G44" s="81">
        <v>20</v>
      </c>
      <c r="H44" s="82">
        <v>106</v>
      </c>
      <c r="I44" s="83">
        <v>2120</v>
      </c>
      <c r="J44" s="83">
        <v>0</v>
      </c>
      <c r="K44" s="81">
        <v>0</v>
      </c>
      <c r="L44" s="79" t="s">
        <v>584</v>
      </c>
      <c r="M44" s="84" t="s">
        <v>535</v>
      </c>
      <c r="N44" s="85" t="s">
        <v>536</v>
      </c>
      <c r="O44" s="79" t="s">
        <v>537</v>
      </c>
      <c r="P44" s="79" t="s">
        <v>535</v>
      </c>
    </row>
    <row r="45" spans="1:16" x14ac:dyDescent="0.35">
      <c r="A45" s="79">
        <v>575189</v>
      </c>
      <c r="B45" s="79" t="s">
        <v>530</v>
      </c>
      <c r="C45" s="79" t="s">
        <v>656</v>
      </c>
      <c r="D45" s="79" t="s">
        <v>647</v>
      </c>
      <c r="E45" s="80">
        <v>45365</v>
      </c>
      <c r="F45" s="79" t="s">
        <v>657</v>
      </c>
      <c r="G45" s="81">
        <v>11</v>
      </c>
      <c r="H45" s="82">
        <v>1392.4</v>
      </c>
      <c r="I45" s="83">
        <v>15316.4</v>
      </c>
      <c r="J45" s="83">
        <v>0</v>
      </c>
      <c r="K45" s="81">
        <v>0</v>
      </c>
      <c r="L45" s="79" t="s">
        <v>658</v>
      </c>
      <c r="M45" s="84" t="s">
        <v>535</v>
      </c>
      <c r="N45" s="85" t="s">
        <v>536</v>
      </c>
      <c r="O45" s="79" t="s">
        <v>537</v>
      </c>
      <c r="P45" s="79" t="s">
        <v>535</v>
      </c>
    </row>
    <row r="46" spans="1:16" x14ac:dyDescent="0.35">
      <c r="A46" s="79">
        <v>575189</v>
      </c>
      <c r="B46" s="79" t="s">
        <v>530</v>
      </c>
      <c r="C46" s="79" t="s">
        <v>659</v>
      </c>
      <c r="D46" s="79" t="s">
        <v>532</v>
      </c>
      <c r="E46" s="80">
        <v>45065</v>
      </c>
      <c r="F46" s="79" t="s">
        <v>657</v>
      </c>
      <c r="G46" s="81">
        <v>11</v>
      </c>
      <c r="H46" s="82">
        <v>1500</v>
      </c>
      <c r="I46" s="83">
        <v>16500</v>
      </c>
      <c r="J46" s="83">
        <v>0</v>
      </c>
      <c r="K46" s="81">
        <v>0</v>
      </c>
      <c r="L46" s="79" t="s">
        <v>660</v>
      </c>
      <c r="M46" s="84" t="s">
        <v>535</v>
      </c>
      <c r="N46" s="85" t="s">
        <v>536</v>
      </c>
      <c r="O46" s="79" t="s">
        <v>537</v>
      </c>
      <c r="P46" s="79" t="s">
        <v>535</v>
      </c>
    </row>
    <row r="47" spans="1:16" x14ac:dyDescent="0.35">
      <c r="A47" s="79">
        <v>575189</v>
      </c>
      <c r="B47" s="79" t="s">
        <v>597</v>
      </c>
      <c r="C47" s="79" t="s">
        <v>608</v>
      </c>
      <c r="D47" s="79" t="s">
        <v>661</v>
      </c>
      <c r="E47" s="80">
        <v>42460</v>
      </c>
      <c r="F47" s="79" t="s">
        <v>662</v>
      </c>
      <c r="G47" s="81">
        <v>10</v>
      </c>
      <c r="H47" s="82">
        <v>756</v>
      </c>
      <c r="I47" s="83">
        <v>7560</v>
      </c>
      <c r="J47" s="83">
        <v>0</v>
      </c>
      <c r="K47" s="81">
        <v>0</v>
      </c>
      <c r="L47" s="79" t="s">
        <v>611</v>
      </c>
      <c r="M47" s="79" t="s">
        <v>535</v>
      </c>
      <c r="N47" s="85" t="s">
        <v>536</v>
      </c>
      <c r="O47" s="79" t="s">
        <v>537</v>
      </c>
      <c r="P47" s="79" t="s">
        <v>535</v>
      </c>
    </row>
    <row r="48" spans="1:16" x14ac:dyDescent="0.35">
      <c r="A48" s="79">
        <v>575202</v>
      </c>
      <c r="B48" s="79" t="s">
        <v>597</v>
      </c>
      <c r="C48" s="79" t="s">
        <v>608</v>
      </c>
      <c r="D48" s="79" t="s">
        <v>663</v>
      </c>
      <c r="E48" s="80">
        <v>42460</v>
      </c>
      <c r="F48" s="79" t="s">
        <v>664</v>
      </c>
      <c r="G48" s="81">
        <v>10</v>
      </c>
      <c r="H48" s="82">
        <v>347.52</v>
      </c>
      <c r="I48" s="83">
        <v>3475.2</v>
      </c>
      <c r="J48" s="83">
        <v>0</v>
      </c>
      <c r="K48" s="81">
        <v>0</v>
      </c>
      <c r="L48" s="79" t="s">
        <v>611</v>
      </c>
      <c r="M48" s="84" t="s">
        <v>535</v>
      </c>
      <c r="N48" s="85" t="s">
        <v>536</v>
      </c>
      <c r="O48" s="79" t="s">
        <v>537</v>
      </c>
      <c r="P48" s="79" t="s">
        <v>535</v>
      </c>
    </row>
    <row r="49" spans="1:16" x14ac:dyDescent="0.35">
      <c r="A49" s="79">
        <v>575203</v>
      </c>
      <c r="B49" s="79" t="s">
        <v>597</v>
      </c>
      <c r="C49" s="79" t="s">
        <v>608</v>
      </c>
      <c r="D49" s="79" t="s">
        <v>665</v>
      </c>
      <c r="E49" s="80">
        <v>42460</v>
      </c>
      <c r="F49" s="79" t="s">
        <v>650</v>
      </c>
      <c r="G49" s="81">
        <v>10</v>
      </c>
      <c r="H49" s="82">
        <v>347.52</v>
      </c>
      <c r="I49" s="83">
        <v>3475.2</v>
      </c>
      <c r="J49" s="83">
        <v>0</v>
      </c>
      <c r="K49" s="81">
        <v>0</v>
      </c>
      <c r="L49" s="79" t="s">
        <v>611</v>
      </c>
      <c r="M49" s="84" t="s">
        <v>535</v>
      </c>
      <c r="N49" s="85" t="s">
        <v>536</v>
      </c>
      <c r="O49" s="79" t="s">
        <v>537</v>
      </c>
      <c r="P49" s="79" t="s">
        <v>535</v>
      </c>
    </row>
    <row r="50" spans="1:16" x14ac:dyDescent="0.35">
      <c r="A50" s="79">
        <v>575204</v>
      </c>
      <c r="B50" s="79" t="s">
        <v>597</v>
      </c>
      <c r="C50" s="79" t="s">
        <v>608</v>
      </c>
      <c r="D50" s="79" t="s">
        <v>666</v>
      </c>
      <c r="E50" s="80">
        <v>42460</v>
      </c>
      <c r="F50" s="79" t="s">
        <v>667</v>
      </c>
      <c r="G50" s="81">
        <v>10</v>
      </c>
      <c r="H50" s="82">
        <v>223.47</v>
      </c>
      <c r="I50" s="83">
        <v>2234.6999999999998</v>
      </c>
      <c r="J50" s="83">
        <v>0</v>
      </c>
      <c r="K50" s="81">
        <v>0</v>
      </c>
      <c r="L50" s="79" t="s">
        <v>611</v>
      </c>
      <c r="M50" s="84" t="s">
        <v>535</v>
      </c>
      <c r="N50" s="85" t="s">
        <v>536</v>
      </c>
      <c r="O50" s="79" t="s">
        <v>537</v>
      </c>
      <c r="P50" s="79" t="s">
        <v>535</v>
      </c>
    </row>
    <row r="51" spans="1:16" x14ac:dyDescent="0.35">
      <c r="A51" s="79">
        <v>575212</v>
      </c>
      <c r="B51" s="79" t="s">
        <v>597</v>
      </c>
      <c r="C51" s="79" t="s">
        <v>608</v>
      </c>
      <c r="D51" s="79" t="s">
        <v>668</v>
      </c>
      <c r="E51" s="80">
        <v>42460</v>
      </c>
      <c r="F51" s="79" t="s">
        <v>669</v>
      </c>
      <c r="G51" s="81">
        <v>10</v>
      </c>
      <c r="H51" s="82">
        <v>347.52</v>
      </c>
      <c r="I51" s="83">
        <v>3475.2</v>
      </c>
      <c r="J51" s="83">
        <v>0</v>
      </c>
      <c r="K51" s="81">
        <v>0</v>
      </c>
      <c r="L51" s="79" t="s">
        <v>611</v>
      </c>
      <c r="M51" s="84" t="s">
        <v>535</v>
      </c>
      <c r="N51" s="85" t="s">
        <v>536</v>
      </c>
      <c r="O51" s="79" t="s">
        <v>537</v>
      </c>
      <c r="P51" s="79" t="s">
        <v>535</v>
      </c>
    </row>
    <row r="52" spans="1:16" x14ac:dyDescent="0.35">
      <c r="A52" s="79">
        <v>575215</v>
      </c>
      <c r="B52" s="79" t="s">
        <v>597</v>
      </c>
      <c r="C52" s="79" t="s">
        <v>608</v>
      </c>
      <c r="D52" s="79" t="s">
        <v>670</v>
      </c>
      <c r="E52" s="80">
        <v>42460</v>
      </c>
      <c r="F52" s="79" t="s">
        <v>671</v>
      </c>
      <c r="G52" s="81">
        <v>10</v>
      </c>
      <c r="H52" s="82">
        <v>409.83</v>
      </c>
      <c r="I52" s="83">
        <v>4098.3</v>
      </c>
      <c r="J52" s="83">
        <v>0</v>
      </c>
      <c r="K52" s="81">
        <v>0</v>
      </c>
      <c r="L52" s="79" t="s">
        <v>611</v>
      </c>
      <c r="M52" s="79" t="s">
        <v>535</v>
      </c>
      <c r="N52" s="85" t="s">
        <v>536</v>
      </c>
      <c r="O52" s="79" t="s">
        <v>537</v>
      </c>
      <c r="P52" s="79" t="s">
        <v>535</v>
      </c>
    </row>
    <row r="53" spans="1:16" x14ac:dyDescent="0.35">
      <c r="A53" s="79">
        <v>575227</v>
      </c>
      <c r="B53" s="79" t="s">
        <v>597</v>
      </c>
      <c r="C53" s="79" t="s">
        <v>608</v>
      </c>
      <c r="D53" s="79" t="s">
        <v>672</v>
      </c>
      <c r="E53" s="80">
        <v>42460</v>
      </c>
      <c r="F53" s="79" t="s">
        <v>673</v>
      </c>
      <c r="G53" s="81">
        <v>10</v>
      </c>
      <c r="H53" s="82">
        <v>546.44000000000005</v>
      </c>
      <c r="I53" s="83">
        <v>5464.4</v>
      </c>
      <c r="J53" s="83">
        <v>0</v>
      </c>
      <c r="K53" s="81">
        <v>0</v>
      </c>
      <c r="L53" s="79" t="s">
        <v>611</v>
      </c>
      <c r="M53" s="84" t="s">
        <v>535</v>
      </c>
      <c r="N53" s="85" t="s">
        <v>536</v>
      </c>
      <c r="O53" s="79" t="s">
        <v>537</v>
      </c>
      <c r="P53" s="79" t="s">
        <v>535</v>
      </c>
    </row>
    <row r="54" spans="1:16" x14ac:dyDescent="0.35">
      <c r="A54" s="79">
        <v>575228</v>
      </c>
      <c r="B54" s="79" t="s">
        <v>597</v>
      </c>
      <c r="C54" s="79" t="s">
        <v>608</v>
      </c>
      <c r="D54" s="79" t="s">
        <v>674</v>
      </c>
      <c r="E54" s="80">
        <v>42460</v>
      </c>
      <c r="F54" s="79" t="s">
        <v>675</v>
      </c>
      <c r="G54" s="81">
        <v>10</v>
      </c>
      <c r="H54" s="82">
        <v>2454.39</v>
      </c>
      <c r="I54" s="83">
        <v>24543.9</v>
      </c>
      <c r="J54" s="83">
        <v>0</v>
      </c>
      <c r="K54" s="81">
        <v>0</v>
      </c>
      <c r="L54" s="79" t="s">
        <v>611</v>
      </c>
      <c r="M54" s="84" t="s">
        <v>535</v>
      </c>
      <c r="N54" s="85" t="s">
        <v>536</v>
      </c>
      <c r="O54" s="79" t="s">
        <v>537</v>
      </c>
      <c r="P54" s="79" t="s">
        <v>535</v>
      </c>
    </row>
    <row r="55" spans="1:16" x14ac:dyDescent="0.35">
      <c r="A55" s="79">
        <v>575229</v>
      </c>
      <c r="B55" s="79" t="s">
        <v>597</v>
      </c>
      <c r="C55" s="79" t="s">
        <v>608</v>
      </c>
      <c r="D55" s="79" t="s">
        <v>676</v>
      </c>
      <c r="E55" s="80">
        <v>42460</v>
      </c>
      <c r="F55" s="79" t="s">
        <v>677</v>
      </c>
      <c r="G55" s="81">
        <v>10</v>
      </c>
      <c r="H55" s="82">
        <v>546.44000000000005</v>
      </c>
      <c r="I55" s="83">
        <v>5464.4</v>
      </c>
      <c r="J55" s="83">
        <v>0</v>
      </c>
      <c r="K55" s="81">
        <v>0</v>
      </c>
      <c r="L55" s="79" t="s">
        <v>611</v>
      </c>
      <c r="M55" s="84" t="s">
        <v>535</v>
      </c>
      <c r="N55" s="85" t="s">
        <v>536</v>
      </c>
      <c r="O55" s="79" t="s">
        <v>537</v>
      </c>
      <c r="P55" s="79" t="s">
        <v>535</v>
      </c>
    </row>
    <row r="56" spans="1:16" x14ac:dyDescent="0.35">
      <c r="A56" s="79">
        <v>575232</v>
      </c>
      <c r="B56" s="79" t="s">
        <v>597</v>
      </c>
      <c r="C56" s="79" t="s">
        <v>608</v>
      </c>
      <c r="D56" s="79" t="s">
        <v>678</v>
      </c>
      <c r="E56" s="80">
        <v>42460</v>
      </c>
      <c r="F56" s="79" t="s">
        <v>679</v>
      </c>
      <c r="G56" s="81">
        <v>10</v>
      </c>
      <c r="H56" s="82">
        <v>347.52</v>
      </c>
      <c r="I56" s="83">
        <v>3475.2</v>
      </c>
      <c r="J56" s="83">
        <v>0</v>
      </c>
      <c r="K56" s="81">
        <v>0</v>
      </c>
      <c r="L56" s="79" t="s">
        <v>611</v>
      </c>
      <c r="M56" s="84" t="s">
        <v>535</v>
      </c>
      <c r="N56" s="85" t="s">
        <v>536</v>
      </c>
      <c r="O56" s="79" t="s">
        <v>537</v>
      </c>
      <c r="P56" s="79" t="s">
        <v>535</v>
      </c>
    </row>
    <row r="57" spans="1:16" x14ac:dyDescent="0.35">
      <c r="A57" s="79">
        <v>575238</v>
      </c>
      <c r="B57" s="79" t="s">
        <v>680</v>
      </c>
      <c r="C57" s="79" t="s">
        <v>681</v>
      </c>
      <c r="D57" s="79" t="s">
        <v>532</v>
      </c>
      <c r="E57" s="80">
        <v>45414</v>
      </c>
      <c r="F57" s="79" t="s">
        <v>682</v>
      </c>
      <c r="G57" s="81">
        <v>4</v>
      </c>
      <c r="H57" s="82">
        <v>168191.46</v>
      </c>
      <c r="I57" s="83">
        <v>672765.84</v>
      </c>
      <c r="J57" s="83">
        <v>0</v>
      </c>
      <c r="K57" s="81">
        <v>0</v>
      </c>
      <c r="L57" s="79" t="s">
        <v>683</v>
      </c>
      <c r="M57" s="84" t="s">
        <v>535</v>
      </c>
      <c r="N57" s="85" t="s">
        <v>536</v>
      </c>
      <c r="O57" s="79" t="s">
        <v>537</v>
      </c>
      <c r="P57" s="79" t="s">
        <v>535</v>
      </c>
    </row>
    <row r="58" spans="1:16" x14ac:dyDescent="0.35">
      <c r="A58" s="79">
        <v>575238</v>
      </c>
      <c r="B58" s="79" t="s">
        <v>680</v>
      </c>
      <c r="C58" s="79" t="s">
        <v>684</v>
      </c>
      <c r="D58" s="79" t="s">
        <v>532</v>
      </c>
      <c r="E58" s="80">
        <v>45369</v>
      </c>
      <c r="F58" s="79" t="s">
        <v>682</v>
      </c>
      <c r="G58" s="81">
        <v>4</v>
      </c>
      <c r="H58" s="82">
        <v>168191.46</v>
      </c>
      <c r="I58" s="83">
        <v>672765.84</v>
      </c>
      <c r="J58" s="83">
        <v>0</v>
      </c>
      <c r="K58" s="81">
        <v>0</v>
      </c>
      <c r="L58" s="79" t="s">
        <v>683</v>
      </c>
      <c r="M58" s="79" t="s">
        <v>535</v>
      </c>
      <c r="N58" s="85" t="s">
        <v>536</v>
      </c>
      <c r="O58" s="79" t="s">
        <v>537</v>
      </c>
      <c r="P58" s="79" t="s">
        <v>535</v>
      </c>
    </row>
    <row r="59" spans="1:16" x14ac:dyDescent="0.35">
      <c r="A59" s="79">
        <v>575243</v>
      </c>
      <c r="B59" s="79" t="s">
        <v>685</v>
      </c>
      <c r="C59" s="79" t="s">
        <v>686</v>
      </c>
      <c r="D59" s="79" t="s">
        <v>575</v>
      </c>
      <c r="E59" s="80">
        <v>44883</v>
      </c>
      <c r="F59" s="79" t="s">
        <v>687</v>
      </c>
      <c r="G59" s="81">
        <v>2</v>
      </c>
      <c r="H59" s="82">
        <v>225.87</v>
      </c>
      <c r="I59" s="83">
        <v>451.74</v>
      </c>
      <c r="J59" s="83">
        <v>0</v>
      </c>
      <c r="K59" s="81">
        <v>0</v>
      </c>
      <c r="L59" s="79" t="s">
        <v>688</v>
      </c>
      <c r="M59" s="84" t="s">
        <v>535</v>
      </c>
      <c r="N59" s="85" t="s">
        <v>536</v>
      </c>
      <c r="O59" s="79" t="s">
        <v>537</v>
      </c>
      <c r="P59" s="79" t="s">
        <v>689</v>
      </c>
    </row>
    <row r="60" spans="1:16" x14ac:dyDescent="0.35">
      <c r="A60" s="79">
        <v>575243</v>
      </c>
      <c r="B60" s="79" t="s">
        <v>685</v>
      </c>
      <c r="C60" s="79" t="s">
        <v>690</v>
      </c>
      <c r="D60" s="79" t="s">
        <v>575</v>
      </c>
      <c r="E60" s="80">
        <v>44375</v>
      </c>
      <c r="F60" s="79" t="s">
        <v>691</v>
      </c>
      <c r="G60" s="81">
        <v>2</v>
      </c>
      <c r="H60" s="82">
        <v>226.87</v>
      </c>
      <c r="I60" s="83">
        <v>453.74</v>
      </c>
      <c r="J60" s="83">
        <v>0</v>
      </c>
      <c r="K60" s="81">
        <v>0</v>
      </c>
      <c r="L60" s="79" t="s">
        <v>688</v>
      </c>
      <c r="M60" s="79" t="s">
        <v>535</v>
      </c>
      <c r="N60" s="85" t="s">
        <v>536</v>
      </c>
      <c r="O60" s="79" t="s">
        <v>537</v>
      </c>
      <c r="P60" s="79" t="s">
        <v>689</v>
      </c>
    </row>
    <row r="61" spans="1:16" x14ac:dyDescent="0.35">
      <c r="A61" s="79">
        <v>575243</v>
      </c>
      <c r="B61" s="79" t="s">
        <v>597</v>
      </c>
      <c r="C61" s="79" t="s">
        <v>598</v>
      </c>
      <c r="D61" s="79" t="s">
        <v>692</v>
      </c>
      <c r="E61" s="80">
        <v>42355</v>
      </c>
      <c r="F61" s="79" t="s">
        <v>693</v>
      </c>
      <c r="G61" s="81">
        <v>2</v>
      </c>
      <c r="H61" s="82">
        <v>721</v>
      </c>
      <c r="I61" s="83">
        <v>1442</v>
      </c>
      <c r="J61" s="83">
        <v>0</v>
      </c>
      <c r="K61" s="81">
        <v>0</v>
      </c>
      <c r="L61" s="79" t="s">
        <v>601</v>
      </c>
      <c r="M61" s="84" t="s">
        <v>535</v>
      </c>
      <c r="N61" s="85" t="s">
        <v>536</v>
      </c>
      <c r="O61" s="79" t="s">
        <v>537</v>
      </c>
      <c r="P61" s="79" t="s">
        <v>535</v>
      </c>
    </row>
    <row r="62" spans="1:16" x14ac:dyDescent="0.35">
      <c r="A62" s="79">
        <v>575248</v>
      </c>
      <c r="B62" s="79" t="s">
        <v>627</v>
      </c>
      <c r="C62" s="79" t="s">
        <v>694</v>
      </c>
      <c r="D62" s="79" t="s">
        <v>695</v>
      </c>
      <c r="E62" s="80">
        <v>41652</v>
      </c>
      <c r="F62" s="79" t="s">
        <v>696</v>
      </c>
      <c r="G62" s="81">
        <v>2</v>
      </c>
      <c r="H62" s="82">
        <v>850</v>
      </c>
      <c r="I62" s="83">
        <v>1700</v>
      </c>
      <c r="J62" s="83">
        <v>0</v>
      </c>
      <c r="K62" s="81">
        <v>0</v>
      </c>
      <c r="L62" s="79" t="s">
        <v>697</v>
      </c>
      <c r="M62" s="84" t="s">
        <v>535</v>
      </c>
      <c r="N62" s="85" t="s">
        <v>536</v>
      </c>
      <c r="O62" s="79" t="s">
        <v>537</v>
      </c>
      <c r="P62" s="79" t="s">
        <v>535</v>
      </c>
    </row>
    <row r="63" spans="1:16" x14ac:dyDescent="0.35">
      <c r="A63" s="79">
        <v>575256</v>
      </c>
      <c r="B63" s="79" t="s">
        <v>597</v>
      </c>
      <c r="C63" s="79" t="s">
        <v>598</v>
      </c>
      <c r="D63" s="79" t="s">
        <v>698</v>
      </c>
      <c r="E63" s="80">
        <v>42355</v>
      </c>
      <c r="F63" s="79" t="s">
        <v>699</v>
      </c>
      <c r="G63" s="81">
        <v>2</v>
      </c>
      <c r="H63" s="82">
        <v>3608</v>
      </c>
      <c r="I63" s="83">
        <v>7216</v>
      </c>
      <c r="J63" s="83">
        <v>0</v>
      </c>
      <c r="K63" s="81">
        <v>0</v>
      </c>
      <c r="L63" s="79" t="s">
        <v>601</v>
      </c>
      <c r="M63" s="84" t="s">
        <v>535</v>
      </c>
      <c r="N63" s="85" t="s">
        <v>536</v>
      </c>
      <c r="O63" s="79" t="s">
        <v>537</v>
      </c>
      <c r="P63" s="79" t="s">
        <v>535</v>
      </c>
    </row>
    <row r="64" spans="1:16" x14ac:dyDescent="0.35">
      <c r="A64" s="79">
        <v>575256</v>
      </c>
      <c r="B64" s="79" t="s">
        <v>627</v>
      </c>
      <c r="C64" s="79" t="s">
        <v>628</v>
      </c>
      <c r="D64" s="79" t="s">
        <v>700</v>
      </c>
      <c r="E64" s="80">
        <v>41635</v>
      </c>
      <c r="F64" s="79" t="s">
        <v>699</v>
      </c>
      <c r="G64" s="81">
        <v>2</v>
      </c>
      <c r="H64" s="82">
        <v>4414</v>
      </c>
      <c r="I64" s="83">
        <v>8828</v>
      </c>
      <c r="J64" s="83">
        <v>0</v>
      </c>
      <c r="K64" s="81">
        <v>0</v>
      </c>
      <c r="L64" s="79" t="s">
        <v>630</v>
      </c>
      <c r="M64" s="79" t="s">
        <v>535</v>
      </c>
      <c r="N64" s="85" t="s">
        <v>536</v>
      </c>
      <c r="O64" s="79" t="s">
        <v>537</v>
      </c>
      <c r="P64" s="79" t="s">
        <v>535</v>
      </c>
    </row>
    <row r="65" spans="1:16" x14ac:dyDescent="0.35">
      <c r="A65" s="79">
        <v>575256</v>
      </c>
      <c r="B65" s="79" t="s">
        <v>549</v>
      </c>
      <c r="C65" s="79" t="s">
        <v>701</v>
      </c>
      <c r="D65" s="79" t="s">
        <v>556</v>
      </c>
      <c r="E65" s="80">
        <v>43040</v>
      </c>
      <c r="F65" s="79" t="s">
        <v>699</v>
      </c>
      <c r="G65" s="81">
        <v>9</v>
      </c>
      <c r="H65" s="82">
        <v>10000</v>
      </c>
      <c r="I65" s="83">
        <v>90000</v>
      </c>
      <c r="J65" s="83">
        <v>0</v>
      </c>
      <c r="K65" s="81">
        <v>0</v>
      </c>
      <c r="L65" s="79" t="s">
        <v>702</v>
      </c>
      <c r="M65" s="84" t="s">
        <v>535</v>
      </c>
      <c r="N65" s="85" t="s">
        <v>552</v>
      </c>
      <c r="O65" s="79" t="s">
        <v>553</v>
      </c>
      <c r="P65" s="79" t="s">
        <v>535</v>
      </c>
    </row>
    <row r="66" spans="1:16" x14ac:dyDescent="0.35">
      <c r="A66" s="79">
        <v>575260</v>
      </c>
      <c r="B66" s="79" t="s">
        <v>563</v>
      </c>
      <c r="C66" s="79" t="s">
        <v>703</v>
      </c>
      <c r="D66" s="79" t="s">
        <v>532</v>
      </c>
      <c r="E66" s="80">
        <v>44004</v>
      </c>
      <c r="F66" s="79" t="s">
        <v>704</v>
      </c>
      <c r="G66" s="81">
        <v>4</v>
      </c>
      <c r="H66" s="82">
        <v>506</v>
      </c>
      <c r="I66" s="83">
        <v>2024</v>
      </c>
      <c r="J66" s="83">
        <v>0</v>
      </c>
      <c r="K66" s="81">
        <v>0</v>
      </c>
      <c r="L66" s="79" t="s">
        <v>705</v>
      </c>
      <c r="M66" s="84" t="s">
        <v>535</v>
      </c>
      <c r="N66" s="85" t="s">
        <v>536</v>
      </c>
      <c r="O66" s="79" t="s">
        <v>537</v>
      </c>
      <c r="P66" s="79" t="s">
        <v>535</v>
      </c>
    </row>
    <row r="67" spans="1:16" x14ac:dyDescent="0.35">
      <c r="A67" s="79">
        <v>575263</v>
      </c>
      <c r="B67" s="79" t="s">
        <v>627</v>
      </c>
      <c r="C67" s="79" t="s">
        <v>694</v>
      </c>
      <c r="D67" s="79" t="s">
        <v>654</v>
      </c>
      <c r="E67" s="80">
        <v>41652</v>
      </c>
      <c r="F67" s="79" t="s">
        <v>706</v>
      </c>
      <c r="G67" s="81">
        <v>2</v>
      </c>
      <c r="H67" s="82">
        <v>7212</v>
      </c>
      <c r="I67" s="83">
        <v>14424</v>
      </c>
      <c r="J67" s="83">
        <v>0</v>
      </c>
      <c r="K67" s="81">
        <v>0</v>
      </c>
      <c r="L67" s="79" t="s">
        <v>697</v>
      </c>
      <c r="M67" s="84" t="s">
        <v>535</v>
      </c>
      <c r="N67" s="85" t="s">
        <v>536</v>
      </c>
      <c r="O67" s="79" t="s">
        <v>537</v>
      </c>
      <c r="P67" s="79" t="s">
        <v>535</v>
      </c>
    </row>
    <row r="68" spans="1:16" x14ac:dyDescent="0.35">
      <c r="A68" s="79">
        <v>575263</v>
      </c>
      <c r="B68" s="79" t="s">
        <v>707</v>
      </c>
      <c r="C68" s="79" t="s">
        <v>708</v>
      </c>
      <c r="D68" s="79" t="s">
        <v>532</v>
      </c>
      <c r="E68" s="80">
        <v>44370</v>
      </c>
      <c r="F68" s="79" t="s">
        <v>709</v>
      </c>
      <c r="G68" s="81">
        <v>20</v>
      </c>
      <c r="H68" s="82">
        <v>9626.2000000000007</v>
      </c>
      <c r="I68" s="83">
        <v>192524</v>
      </c>
      <c r="J68" s="83">
        <v>0</v>
      </c>
      <c r="K68" s="81">
        <v>0</v>
      </c>
      <c r="L68" s="79" t="s">
        <v>710</v>
      </c>
      <c r="M68" s="79" t="s">
        <v>535</v>
      </c>
      <c r="N68" s="85" t="s">
        <v>552</v>
      </c>
      <c r="O68" s="79" t="s">
        <v>553</v>
      </c>
      <c r="P68" s="79" t="s">
        <v>535</v>
      </c>
    </row>
    <row r="69" spans="1:16" x14ac:dyDescent="0.35">
      <c r="A69" s="79">
        <v>575263</v>
      </c>
      <c r="B69" s="79" t="s">
        <v>559</v>
      </c>
      <c r="C69" s="79" t="s">
        <v>711</v>
      </c>
      <c r="D69" s="79" t="s">
        <v>561</v>
      </c>
      <c r="E69" s="80">
        <v>43020</v>
      </c>
      <c r="F69" s="79" t="s">
        <v>712</v>
      </c>
      <c r="G69" s="81">
        <v>30</v>
      </c>
      <c r="H69" s="82">
        <v>6784</v>
      </c>
      <c r="I69" s="83">
        <v>203520</v>
      </c>
      <c r="J69" s="83">
        <v>0</v>
      </c>
      <c r="K69" s="81">
        <v>0</v>
      </c>
      <c r="L69" s="79" t="s">
        <v>713</v>
      </c>
      <c r="M69" s="84" t="s">
        <v>535</v>
      </c>
      <c r="N69" s="85" t="s">
        <v>552</v>
      </c>
      <c r="O69" s="79" t="s">
        <v>553</v>
      </c>
      <c r="P69" s="79" t="s">
        <v>535</v>
      </c>
    </row>
    <row r="70" spans="1:16" x14ac:dyDescent="0.35">
      <c r="A70" s="79">
        <v>575266</v>
      </c>
      <c r="B70" s="79" t="s">
        <v>554</v>
      </c>
      <c r="C70" s="79" t="s">
        <v>714</v>
      </c>
      <c r="D70" s="79" t="s">
        <v>575</v>
      </c>
      <c r="E70" s="80">
        <v>43894</v>
      </c>
      <c r="F70" s="79" t="s">
        <v>715</v>
      </c>
      <c r="G70" s="81">
        <v>2</v>
      </c>
      <c r="H70" s="82">
        <v>841</v>
      </c>
      <c r="I70" s="83">
        <v>1682</v>
      </c>
      <c r="J70" s="83">
        <v>0</v>
      </c>
      <c r="K70" s="81">
        <v>0</v>
      </c>
      <c r="L70" s="79" t="s">
        <v>716</v>
      </c>
      <c r="M70" s="84" t="s">
        <v>535</v>
      </c>
      <c r="N70" s="85" t="s">
        <v>536</v>
      </c>
      <c r="O70" s="79" t="s">
        <v>537</v>
      </c>
      <c r="P70" s="79" t="s">
        <v>535</v>
      </c>
    </row>
    <row r="71" spans="1:16" x14ac:dyDescent="0.35">
      <c r="A71" s="79">
        <v>575266</v>
      </c>
      <c r="B71" s="79" t="s">
        <v>597</v>
      </c>
      <c r="C71" s="79" t="s">
        <v>598</v>
      </c>
      <c r="D71" s="79" t="s">
        <v>717</v>
      </c>
      <c r="E71" s="80">
        <v>42355</v>
      </c>
      <c r="F71" s="79" t="s">
        <v>718</v>
      </c>
      <c r="G71" s="81">
        <v>2</v>
      </c>
      <c r="H71" s="82">
        <v>582.4</v>
      </c>
      <c r="I71" s="83">
        <v>1164.8</v>
      </c>
      <c r="J71" s="83">
        <v>0</v>
      </c>
      <c r="K71" s="81">
        <v>0</v>
      </c>
      <c r="L71" s="79" t="s">
        <v>601</v>
      </c>
      <c r="M71" s="84" t="s">
        <v>535</v>
      </c>
      <c r="N71" s="85" t="s">
        <v>536</v>
      </c>
      <c r="O71" s="79" t="s">
        <v>537</v>
      </c>
      <c r="P71" s="79" t="s">
        <v>535</v>
      </c>
    </row>
    <row r="72" spans="1:16" x14ac:dyDescent="0.35">
      <c r="A72" s="79">
        <v>575266</v>
      </c>
      <c r="B72" s="79" t="s">
        <v>627</v>
      </c>
      <c r="C72" s="79" t="s">
        <v>628</v>
      </c>
      <c r="D72" s="79" t="s">
        <v>719</v>
      </c>
      <c r="E72" s="80">
        <v>41635</v>
      </c>
      <c r="F72" s="79" t="s">
        <v>718</v>
      </c>
      <c r="G72" s="81">
        <v>2</v>
      </c>
      <c r="H72" s="82">
        <v>661</v>
      </c>
      <c r="I72" s="83">
        <v>1322</v>
      </c>
      <c r="J72" s="83">
        <v>0</v>
      </c>
      <c r="K72" s="81">
        <v>0</v>
      </c>
      <c r="L72" s="79" t="s">
        <v>630</v>
      </c>
      <c r="M72" s="79" t="s">
        <v>535</v>
      </c>
      <c r="N72" s="85" t="s">
        <v>536</v>
      </c>
      <c r="O72" s="79" t="s">
        <v>537</v>
      </c>
      <c r="P72" s="79" t="s">
        <v>535</v>
      </c>
    </row>
    <row r="73" spans="1:16" x14ac:dyDescent="0.35">
      <c r="A73" s="79">
        <v>575266</v>
      </c>
      <c r="B73" s="79" t="s">
        <v>707</v>
      </c>
      <c r="C73" s="79" t="s">
        <v>720</v>
      </c>
      <c r="D73" s="79" t="s">
        <v>721</v>
      </c>
      <c r="E73" s="80">
        <v>44138</v>
      </c>
      <c r="F73" s="79" t="s">
        <v>715</v>
      </c>
      <c r="G73" s="81">
        <v>2</v>
      </c>
      <c r="H73" s="82">
        <v>2500</v>
      </c>
      <c r="I73" s="83">
        <v>5000</v>
      </c>
      <c r="J73" s="83">
        <v>0</v>
      </c>
      <c r="K73" s="81">
        <v>0</v>
      </c>
      <c r="L73" s="79" t="s">
        <v>722</v>
      </c>
      <c r="M73" s="84" t="s">
        <v>535</v>
      </c>
      <c r="N73" s="85" t="s">
        <v>552</v>
      </c>
      <c r="O73" s="79" t="s">
        <v>553</v>
      </c>
      <c r="P73" s="79" t="s">
        <v>535</v>
      </c>
    </row>
    <row r="74" spans="1:16" x14ac:dyDescent="0.35">
      <c r="A74" s="79">
        <v>575285</v>
      </c>
      <c r="B74" s="79" t="s">
        <v>627</v>
      </c>
      <c r="C74" s="79" t="s">
        <v>723</v>
      </c>
      <c r="D74" s="79" t="s">
        <v>556</v>
      </c>
      <c r="E74" s="80">
        <v>41613</v>
      </c>
      <c r="F74" s="79" t="s">
        <v>724</v>
      </c>
      <c r="G74" s="81">
        <v>2</v>
      </c>
      <c r="H74" s="82">
        <v>7150</v>
      </c>
      <c r="I74" s="83">
        <v>14300</v>
      </c>
      <c r="J74" s="83">
        <v>0</v>
      </c>
      <c r="K74" s="81">
        <v>0</v>
      </c>
      <c r="L74" s="79" t="s">
        <v>725</v>
      </c>
      <c r="M74" s="84" t="s">
        <v>535</v>
      </c>
      <c r="N74" s="85" t="s">
        <v>536</v>
      </c>
      <c r="O74" s="79" t="s">
        <v>537</v>
      </c>
      <c r="P74" s="79" t="s">
        <v>535</v>
      </c>
    </row>
    <row r="75" spans="1:16" x14ac:dyDescent="0.35">
      <c r="A75" s="79">
        <v>575285</v>
      </c>
      <c r="B75" s="79" t="s">
        <v>559</v>
      </c>
      <c r="C75" s="79" t="s">
        <v>726</v>
      </c>
      <c r="D75" s="79" t="s">
        <v>532</v>
      </c>
      <c r="E75" s="80">
        <v>43578</v>
      </c>
      <c r="F75" s="79" t="s">
        <v>727</v>
      </c>
      <c r="G75" s="81">
        <v>2</v>
      </c>
      <c r="H75" s="82">
        <v>10900</v>
      </c>
      <c r="I75" s="83">
        <v>21800</v>
      </c>
      <c r="J75" s="83">
        <v>0</v>
      </c>
      <c r="K75" s="81">
        <v>0</v>
      </c>
      <c r="L75" s="79" t="s">
        <v>728</v>
      </c>
      <c r="M75" s="84" t="s">
        <v>535</v>
      </c>
      <c r="N75" s="85" t="s">
        <v>552</v>
      </c>
      <c r="O75" s="79" t="s">
        <v>553</v>
      </c>
      <c r="P75" s="79" t="s">
        <v>535</v>
      </c>
    </row>
    <row r="76" spans="1:16" x14ac:dyDescent="0.35">
      <c r="A76" s="79">
        <v>575285</v>
      </c>
      <c r="B76" s="79" t="s">
        <v>559</v>
      </c>
      <c r="C76" s="79" t="s">
        <v>602</v>
      </c>
      <c r="D76" s="79" t="s">
        <v>556</v>
      </c>
      <c r="E76" s="80">
        <v>42949</v>
      </c>
      <c r="F76" s="79" t="s">
        <v>727</v>
      </c>
      <c r="G76" s="81">
        <v>3</v>
      </c>
      <c r="H76" s="82">
        <v>10900</v>
      </c>
      <c r="I76" s="83">
        <v>32700</v>
      </c>
      <c r="J76" s="83">
        <v>0</v>
      </c>
      <c r="K76" s="81">
        <v>0</v>
      </c>
      <c r="L76" s="79" t="s">
        <v>603</v>
      </c>
      <c r="M76" s="84" t="s">
        <v>535</v>
      </c>
      <c r="N76" s="85" t="s">
        <v>552</v>
      </c>
      <c r="O76" s="79" t="s">
        <v>553</v>
      </c>
      <c r="P76" s="79" t="s">
        <v>535</v>
      </c>
    </row>
    <row r="77" spans="1:16" x14ac:dyDescent="0.35">
      <c r="A77" s="79">
        <v>576690</v>
      </c>
      <c r="B77" s="79" t="s">
        <v>554</v>
      </c>
      <c r="C77" s="79" t="s">
        <v>729</v>
      </c>
      <c r="D77" s="79" t="s">
        <v>532</v>
      </c>
      <c r="E77" s="80">
        <v>44539</v>
      </c>
      <c r="F77" s="79" t="s">
        <v>730</v>
      </c>
      <c r="G77" s="81">
        <v>4</v>
      </c>
      <c r="H77" s="82">
        <v>162.5</v>
      </c>
      <c r="I77" s="83">
        <v>650</v>
      </c>
      <c r="J77" s="83">
        <v>0</v>
      </c>
      <c r="K77" s="81">
        <v>0</v>
      </c>
      <c r="L77" s="79" t="s">
        <v>731</v>
      </c>
      <c r="M77" s="84" t="s">
        <v>535</v>
      </c>
      <c r="N77" s="85" t="s">
        <v>536</v>
      </c>
      <c r="O77" s="79" t="s">
        <v>537</v>
      </c>
      <c r="P77" s="79" t="s">
        <v>535</v>
      </c>
    </row>
    <row r="78" spans="1:16" x14ac:dyDescent="0.35">
      <c r="A78" s="79">
        <v>576690</v>
      </c>
      <c r="B78" s="79" t="s">
        <v>581</v>
      </c>
      <c r="C78" s="79" t="s">
        <v>732</v>
      </c>
      <c r="D78" s="79" t="s">
        <v>733</v>
      </c>
      <c r="E78" s="80">
        <v>42961</v>
      </c>
      <c r="F78" s="79" t="s">
        <v>734</v>
      </c>
      <c r="G78" s="81">
        <v>2</v>
      </c>
      <c r="H78" s="82">
        <v>70.73</v>
      </c>
      <c r="I78" s="83">
        <v>141.46</v>
      </c>
      <c r="J78" s="83">
        <v>0</v>
      </c>
      <c r="K78" s="81">
        <v>0</v>
      </c>
      <c r="L78" s="79" t="s">
        <v>735</v>
      </c>
      <c r="M78" s="84" t="s">
        <v>535</v>
      </c>
      <c r="N78" s="85" t="s">
        <v>536</v>
      </c>
      <c r="O78" s="79" t="s">
        <v>537</v>
      </c>
      <c r="P78" s="79" t="s">
        <v>535</v>
      </c>
    </row>
    <row r="79" spans="1:16" x14ac:dyDescent="0.35">
      <c r="A79" s="79">
        <v>576697</v>
      </c>
      <c r="B79" s="79" t="s">
        <v>581</v>
      </c>
      <c r="C79" s="79" t="s">
        <v>732</v>
      </c>
      <c r="D79" s="79" t="s">
        <v>593</v>
      </c>
      <c r="E79" s="80">
        <v>42961</v>
      </c>
      <c r="F79" s="79" t="s">
        <v>736</v>
      </c>
      <c r="G79" s="81">
        <v>2</v>
      </c>
      <c r="H79" s="82">
        <v>75.56</v>
      </c>
      <c r="I79" s="83">
        <v>151.12</v>
      </c>
      <c r="J79" s="83">
        <v>0</v>
      </c>
      <c r="K79" s="81">
        <v>0</v>
      </c>
      <c r="L79" s="79" t="s">
        <v>735</v>
      </c>
      <c r="M79" s="84" t="s">
        <v>535</v>
      </c>
      <c r="N79" s="85" t="s">
        <v>536</v>
      </c>
      <c r="O79" s="79" t="s">
        <v>537</v>
      </c>
      <c r="P79" s="79" t="s">
        <v>535</v>
      </c>
    </row>
    <row r="80" spans="1:16" x14ac:dyDescent="0.35">
      <c r="A80" s="79">
        <v>576713</v>
      </c>
      <c r="B80" s="79" t="s">
        <v>563</v>
      </c>
      <c r="C80" s="79" t="s">
        <v>737</v>
      </c>
      <c r="D80" s="79" t="s">
        <v>546</v>
      </c>
      <c r="E80" s="80">
        <v>45097</v>
      </c>
      <c r="F80" s="79" t="s">
        <v>738</v>
      </c>
      <c r="G80" s="81">
        <v>7</v>
      </c>
      <c r="H80" s="82">
        <v>17528</v>
      </c>
      <c r="I80" s="83">
        <v>122696</v>
      </c>
      <c r="J80" s="83">
        <v>0</v>
      </c>
      <c r="K80" s="81">
        <v>0</v>
      </c>
      <c r="L80" s="79" t="s">
        <v>739</v>
      </c>
      <c r="M80" s="84" t="s">
        <v>535</v>
      </c>
      <c r="N80" s="85" t="s">
        <v>536</v>
      </c>
      <c r="O80" s="79" t="s">
        <v>537</v>
      </c>
      <c r="P80" s="79" t="s">
        <v>535</v>
      </c>
    </row>
    <row r="81" spans="1:16" x14ac:dyDescent="0.35">
      <c r="A81" s="79">
        <v>576713</v>
      </c>
      <c r="B81" s="79" t="s">
        <v>563</v>
      </c>
      <c r="C81" s="79" t="s">
        <v>740</v>
      </c>
      <c r="D81" s="79" t="s">
        <v>546</v>
      </c>
      <c r="E81" s="80">
        <v>44770</v>
      </c>
      <c r="F81" s="79" t="s">
        <v>741</v>
      </c>
      <c r="G81" s="81">
        <v>6</v>
      </c>
      <c r="H81" s="82">
        <v>16177</v>
      </c>
      <c r="I81" s="83">
        <v>97062</v>
      </c>
      <c r="J81" s="83">
        <v>0</v>
      </c>
      <c r="K81" s="81">
        <v>0</v>
      </c>
      <c r="L81" s="79" t="s">
        <v>571</v>
      </c>
      <c r="M81" s="84" t="s">
        <v>535</v>
      </c>
      <c r="N81" s="85" t="s">
        <v>536</v>
      </c>
      <c r="O81" s="79" t="s">
        <v>537</v>
      </c>
      <c r="P81" s="79" t="s">
        <v>535</v>
      </c>
    </row>
    <row r="82" spans="1:16" x14ac:dyDescent="0.35">
      <c r="A82" s="79">
        <v>576713</v>
      </c>
      <c r="B82" s="79" t="s">
        <v>563</v>
      </c>
      <c r="C82" s="79" t="s">
        <v>742</v>
      </c>
      <c r="D82" s="79" t="s">
        <v>743</v>
      </c>
      <c r="E82" s="80">
        <v>44383</v>
      </c>
      <c r="F82" s="79" t="s">
        <v>744</v>
      </c>
      <c r="G82" s="81">
        <v>2</v>
      </c>
      <c r="H82" s="82">
        <v>14707</v>
      </c>
      <c r="I82" s="83">
        <v>29414</v>
      </c>
      <c r="J82" s="83">
        <v>0</v>
      </c>
      <c r="K82" s="81">
        <v>0</v>
      </c>
      <c r="L82" s="79" t="s">
        <v>745</v>
      </c>
      <c r="M82" s="84" t="s">
        <v>535</v>
      </c>
      <c r="N82" s="85" t="s">
        <v>536</v>
      </c>
      <c r="O82" s="79" t="s">
        <v>537</v>
      </c>
      <c r="P82" s="79" t="s">
        <v>535</v>
      </c>
    </row>
    <row r="83" spans="1:16" x14ac:dyDescent="0.35">
      <c r="A83" s="79">
        <v>576713</v>
      </c>
      <c r="B83" s="79" t="s">
        <v>563</v>
      </c>
      <c r="C83" s="79" t="s">
        <v>746</v>
      </c>
      <c r="D83" s="79" t="s">
        <v>743</v>
      </c>
      <c r="E83" s="80">
        <v>43159</v>
      </c>
      <c r="F83" s="79" t="s">
        <v>738</v>
      </c>
      <c r="G83" s="81">
        <v>2</v>
      </c>
      <c r="H83" s="82">
        <v>19400</v>
      </c>
      <c r="I83" s="83">
        <v>38800</v>
      </c>
      <c r="J83" s="83">
        <v>0</v>
      </c>
      <c r="K83" s="81">
        <v>0</v>
      </c>
      <c r="L83" s="79" t="s">
        <v>747</v>
      </c>
      <c r="M83" s="79" t="s">
        <v>535</v>
      </c>
      <c r="N83" s="85" t="s">
        <v>536</v>
      </c>
      <c r="O83" s="79" t="s">
        <v>537</v>
      </c>
      <c r="P83" s="79" t="s">
        <v>535</v>
      </c>
    </row>
    <row r="84" spans="1:16" x14ac:dyDescent="0.35">
      <c r="A84" s="79">
        <v>576726</v>
      </c>
      <c r="B84" s="79" t="s">
        <v>581</v>
      </c>
      <c r="C84" s="79" t="s">
        <v>748</v>
      </c>
      <c r="D84" s="79" t="s">
        <v>695</v>
      </c>
      <c r="E84" s="80">
        <v>42961</v>
      </c>
      <c r="F84" s="79" t="s">
        <v>749</v>
      </c>
      <c r="G84" s="81">
        <v>3</v>
      </c>
      <c r="H84" s="82">
        <v>9700</v>
      </c>
      <c r="I84" s="83">
        <v>29100</v>
      </c>
      <c r="J84" s="83">
        <v>0</v>
      </c>
      <c r="K84" s="81">
        <v>0</v>
      </c>
      <c r="L84" s="79" t="s">
        <v>745</v>
      </c>
      <c r="M84" s="84" t="s">
        <v>535</v>
      </c>
      <c r="N84" s="85" t="s">
        <v>536</v>
      </c>
      <c r="O84" s="79" t="s">
        <v>537</v>
      </c>
      <c r="P84" s="79" t="s">
        <v>535</v>
      </c>
    </row>
    <row r="85" spans="1:16" x14ac:dyDescent="0.35">
      <c r="A85" s="79">
        <v>576726</v>
      </c>
      <c r="B85" s="79" t="s">
        <v>750</v>
      </c>
      <c r="C85" s="79" t="s">
        <v>751</v>
      </c>
      <c r="D85" s="79" t="s">
        <v>647</v>
      </c>
      <c r="E85" s="80">
        <v>44715</v>
      </c>
      <c r="F85" s="79" t="s">
        <v>752</v>
      </c>
      <c r="G85" s="81">
        <v>2</v>
      </c>
      <c r="H85" s="82">
        <v>0.01</v>
      </c>
      <c r="I85" s="83">
        <v>0.02</v>
      </c>
      <c r="J85" s="83">
        <v>0</v>
      </c>
      <c r="K85" s="81">
        <v>0</v>
      </c>
      <c r="L85" s="79" t="s">
        <v>753</v>
      </c>
      <c r="M85" s="79" t="s">
        <v>535</v>
      </c>
      <c r="N85" s="85" t="s">
        <v>552</v>
      </c>
      <c r="O85" s="79" t="s">
        <v>553</v>
      </c>
      <c r="P85" s="79" t="s">
        <v>754</v>
      </c>
    </row>
    <row r="86" spans="1:16" x14ac:dyDescent="0.35">
      <c r="A86" s="79">
        <v>576726</v>
      </c>
      <c r="B86" s="79" t="s">
        <v>750</v>
      </c>
      <c r="C86" s="79" t="s">
        <v>751</v>
      </c>
      <c r="D86" s="79" t="s">
        <v>755</v>
      </c>
      <c r="E86" s="80">
        <v>44715</v>
      </c>
      <c r="F86" s="79" t="s">
        <v>752</v>
      </c>
      <c r="G86" s="81">
        <v>1</v>
      </c>
      <c r="H86" s="82">
        <v>0.01</v>
      </c>
      <c r="I86" s="83">
        <v>0.01</v>
      </c>
      <c r="J86" s="83">
        <v>0</v>
      </c>
      <c r="K86" s="81">
        <v>0</v>
      </c>
      <c r="L86" s="79" t="s">
        <v>753</v>
      </c>
      <c r="M86" s="79" t="s">
        <v>535</v>
      </c>
      <c r="N86" s="85" t="s">
        <v>552</v>
      </c>
      <c r="O86" s="79" t="s">
        <v>553</v>
      </c>
      <c r="P86" s="79" t="s">
        <v>754</v>
      </c>
    </row>
    <row r="87" spans="1:16" x14ac:dyDescent="0.35">
      <c r="A87" s="79">
        <v>576726</v>
      </c>
      <c r="B87" s="79" t="s">
        <v>707</v>
      </c>
      <c r="C87" s="79" t="s">
        <v>756</v>
      </c>
      <c r="D87" s="79" t="s">
        <v>757</v>
      </c>
      <c r="E87" s="80">
        <v>44130</v>
      </c>
      <c r="F87" s="79" t="s">
        <v>758</v>
      </c>
      <c r="G87" s="81">
        <v>2</v>
      </c>
      <c r="H87" s="82">
        <v>0.01</v>
      </c>
      <c r="I87" s="83">
        <v>0.02</v>
      </c>
      <c r="J87" s="83">
        <v>0</v>
      </c>
      <c r="K87" s="81">
        <v>0</v>
      </c>
      <c r="L87" s="79" t="s">
        <v>753</v>
      </c>
      <c r="M87" s="84" t="s">
        <v>535</v>
      </c>
      <c r="N87" s="85" t="s">
        <v>552</v>
      </c>
      <c r="O87" s="79" t="s">
        <v>553</v>
      </c>
      <c r="P87" s="79" t="s">
        <v>759</v>
      </c>
    </row>
    <row r="88" spans="1:16" x14ac:dyDescent="0.35">
      <c r="A88" s="79">
        <v>576726</v>
      </c>
      <c r="B88" s="79" t="s">
        <v>750</v>
      </c>
      <c r="C88" s="79" t="s">
        <v>760</v>
      </c>
      <c r="D88" s="79" t="s">
        <v>761</v>
      </c>
      <c r="E88" s="80">
        <v>44103</v>
      </c>
      <c r="F88" s="79" t="s">
        <v>758</v>
      </c>
      <c r="G88" s="81">
        <v>2</v>
      </c>
      <c r="H88" s="82">
        <v>12127.5</v>
      </c>
      <c r="I88" s="83">
        <v>24255</v>
      </c>
      <c r="J88" s="83">
        <v>0</v>
      </c>
      <c r="K88" s="81">
        <v>0</v>
      </c>
      <c r="L88" s="79" t="s">
        <v>753</v>
      </c>
      <c r="M88" s="79" t="s">
        <v>535</v>
      </c>
      <c r="N88" s="85" t="s">
        <v>552</v>
      </c>
      <c r="O88" s="79" t="s">
        <v>553</v>
      </c>
      <c r="P88" s="79" t="s">
        <v>759</v>
      </c>
    </row>
    <row r="89" spans="1:16" x14ac:dyDescent="0.35">
      <c r="A89" s="79">
        <v>576737</v>
      </c>
      <c r="B89" s="79" t="s">
        <v>581</v>
      </c>
      <c r="C89" s="79" t="s">
        <v>762</v>
      </c>
      <c r="D89" s="79" t="s">
        <v>625</v>
      </c>
      <c r="E89" s="80">
        <v>42961</v>
      </c>
      <c r="F89" s="79" t="s">
        <v>763</v>
      </c>
      <c r="G89" s="81">
        <v>5</v>
      </c>
      <c r="H89" s="82">
        <v>3076</v>
      </c>
      <c r="I89" s="83">
        <v>15380</v>
      </c>
      <c r="J89" s="83">
        <v>0</v>
      </c>
      <c r="K89" s="81">
        <v>0</v>
      </c>
      <c r="L89" s="79" t="s">
        <v>577</v>
      </c>
      <c r="M89" s="84" t="s">
        <v>535</v>
      </c>
      <c r="N89" s="85" t="s">
        <v>536</v>
      </c>
      <c r="O89" s="79" t="s">
        <v>537</v>
      </c>
      <c r="P89" s="79" t="s">
        <v>535</v>
      </c>
    </row>
    <row r="90" spans="1:16" x14ac:dyDescent="0.35">
      <c r="A90" s="79">
        <v>576737</v>
      </c>
      <c r="B90" s="79" t="s">
        <v>707</v>
      </c>
      <c r="C90" s="79" t="s">
        <v>756</v>
      </c>
      <c r="D90" s="79" t="s">
        <v>764</v>
      </c>
      <c r="E90" s="80">
        <v>44130</v>
      </c>
      <c r="F90" s="79" t="s">
        <v>765</v>
      </c>
      <c r="G90" s="81">
        <v>2</v>
      </c>
      <c r="H90" s="82">
        <v>0.01</v>
      </c>
      <c r="I90" s="83">
        <v>0.02</v>
      </c>
      <c r="J90" s="83">
        <v>0</v>
      </c>
      <c r="K90" s="81">
        <v>0</v>
      </c>
      <c r="L90" s="79" t="s">
        <v>753</v>
      </c>
      <c r="M90" s="84" t="s">
        <v>535</v>
      </c>
      <c r="N90" s="85" t="s">
        <v>552</v>
      </c>
      <c r="O90" s="79" t="s">
        <v>553</v>
      </c>
      <c r="P90" s="79" t="s">
        <v>759</v>
      </c>
    </row>
    <row r="91" spans="1:16" x14ac:dyDescent="0.35">
      <c r="A91" s="79">
        <v>576737</v>
      </c>
      <c r="B91" s="79" t="s">
        <v>750</v>
      </c>
      <c r="C91" s="79" t="s">
        <v>760</v>
      </c>
      <c r="D91" s="79" t="s">
        <v>764</v>
      </c>
      <c r="E91" s="80">
        <v>44103</v>
      </c>
      <c r="F91" s="79" t="s">
        <v>765</v>
      </c>
      <c r="G91" s="81">
        <v>2</v>
      </c>
      <c r="H91" s="82">
        <v>5032.5</v>
      </c>
      <c r="I91" s="83">
        <v>10065</v>
      </c>
      <c r="J91" s="83">
        <v>0</v>
      </c>
      <c r="K91" s="81">
        <v>0</v>
      </c>
      <c r="L91" s="79" t="s">
        <v>753</v>
      </c>
      <c r="M91" s="79" t="s">
        <v>535</v>
      </c>
      <c r="N91" s="85" t="s">
        <v>552</v>
      </c>
      <c r="O91" s="79" t="s">
        <v>553</v>
      </c>
      <c r="P91" s="79" t="s">
        <v>759</v>
      </c>
    </row>
    <row r="92" spans="1:16" x14ac:dyDescent="0.35">
      <c r="A92" s="79">
        <v>576737</v>
      </c>
      <c r="B92" s="79" t="s">
        <v>549</v>
      </c>
      <c r="C92" s="79" t="s">
        <v>766</v>
      </c>
      <c r="D92" s="79" t="s">
        <v>532</v>
      </c>
      <c r="E92" s="80">
        <v>43651</v>
      </c>
      <c r="F92" s="79" t="s">
        <v>765</v>
      </c>
      <c r="G92" s="81">
        <v>1</v>
      </c>
      <c r="H92" s="82">
        <v>44880.1</v>
      </c>
      <c r="I92" s="83">
        <v>44880.1</v>
      </c>
      <c r="J92" s="83">
        <v>0</v>
      </c>
      <c r="K92" s="81">
        <v>0</v>
      </c>
      <c r="L92" s="79" t="s">
        <v>767</v>
      </c>
      <c r="M92" s="84" t="s">
        <v>535</v>
      </c>
      <c r="N92" s="85" t="s">
        <v>552</v>
      </c>
      <c r="O92" s="79" t="s">
        <v>553</v>
      </c>
      <c r="P92" s="79" t="s">
        <v>535</v>
      </c>
    </row>
    <row r="93" spans="1:16" x14ac:dyDescent="0.35">
      <c r="A93" s="79">
        <v>576738</v>
      </c>
      <c r="B93" s="79" t="s">
        <v>581</v>
      </c>
      <c r="C93" s="79" t="s">
        <v>748</v>
      </c>
      <c r="D93" s="79" t="s">
        <v>532</v>
      </c>
      <c r="E93" s="80">
        <v>42961</v>
      </c>
      <c r="F93" s="79" t="s">
        <v>768</v>
      </c>
      <c r="G93" s="81">
        <v>5</v>
      </c>
      <c r="H93" s="82">
        <v>3356</v>
      </c>
      <c r="I93" s="83">
        <v>16780</v>
      </c>
      <c r="J93" s="83">
        <v>0</v>
      </c>
      <c r="K93" s="81">
        <v>0</v>
      </c>
      <c r="L93" s="79" t="s">
        <v>745</v>
      </c>
      <c r="M93" s="84" t="s">
        <v>535</v>
      </c>
      <c r="N93" s="85" t="s">
        <v>536</v>
      </c>
      <c r="O93" s="79" t="s">
        <v>537</v>
      </c>
      <c r="P93" s="79" t="s">
        <v>535</v>
      </c>
    </row>
    <row r="94" spans="1:16" x14ac:dyDescent="0.35">
      <c r="A94" s="79">
        <v>576738</v>
      </c>
      <c r="B94" s="79" t="s">
        <v>707</v>
      </c>
      <c r="C94" s="79" t="s">
        <v>769</v>
      </c>
      <c r="D94" s="79" t="s">
        <v>546</v>
      </c>
      <c r="E94" s="80">
        <v>44609</v>
      </c>
      <c r="F94" s="79" t="s">
        <v>770</v>
      </c>
      <c r="G94" s="81">
        <v>3</v>
      </c>
      <c r="H94" s="82">
        <v>1030</v>
      </c>
      <c r="I94" s="83">
        <v>3090</v>
      </c>
      <c r="J94" s="83">
        <v>0</v>
      </c>
      <c r="K94" s="81">
        <v>0</v>
      </c>
      <c r="L94" s="79" t="s">
        <v>771</v>
      </c>
      <c r="M94" s="84" t="s">
        <v>535</v>
      </c>
      <c r="N94" s="85" t="s">
        <v>552</v>
      </c>
      <c r="O94" s="79" t="s">
        <v>553</v>
      </c>
      <c r="P94" s="79" t="s">
        <v>535</v>
      </c>
    </row>
    <row r="95" spans="1:16" x14ac:dyDescent="0.35">
      <c r="A95" s="79">
        <v>576738</v>
      </c>
      <c r="B95" s="79" t="s">
        <v>707</v>
      </c>
      <c r="C95" s="79" t="s">
        <v>756</v>
      </c>
      <c r="D95" s="79" t="s">
        <v>772</v>
      </c>
      <c r="E95" s="80">
        <v>44130</v>
      </c>
      <c r="F95" s="79" t="s">
        <v>770</v>
      </c>
      <c r="G95" s="81">
        <v>2</v>
      </c>
      <c r="H95" s="82">
        <v>0.01</v>
      </c>
      <c r="I95" s="83">
        <v>0.02</v>
      </c>
      <c r="J95" s="83">
        <v>0</v>
      </c>
      <c r="K95" s="81">
        <v>0</v>
      </c>
      <c r="L95" s="79" t="s">
        <v>753</v>
      </c>
      <c r="M95" s="84" t="s">
        <v>535</v>
      </c>
      <c r="N95" s="85" t="s">
        <v>552</v>
      </c>
      <c r="O95" s="79" t="s">
        <v>553</v>
      </c>
      <c r="P95" s="79" t="s">
        <v>759</v>
      </c>
    </row>
    <row r="96" spans="1:16" x14ac:dyDescent="0.35">
      <c r="A96" s="79">
        <v>576738</v>
      </c>
      <c r="B96" s="79" t="s">
        <v>750</v>
      </c>
      <c r="C96" s="79" t="s">
        <v>760</v>
      </c>
      <c r="D96" s="79" t="s">
        <v>772</v>
      </c>
      <c r="E96" s="80">
        <v>44103</v>
      </c>
      <c r="F96" s="79" t="s">
        <v>770</v>
      </c>
      <c r="G96" s="81">
        <v>2</v>
      </c>
      <c r="H96" s="82">
        <v>5775</v>
      </c>
      <c r="I96" s="83">
        <v>11550</v>
      </c>
      <c r="J96" s="83">
        <v>0</v>
      </c>
      <c r="K96" s="81">
        <v>0</v>
      </c>
      <c r="L96" s="79" t="s">
        <v>753</v>
      </c>
      <c r="M96" s="79" t="s">
        <v>535</v>
      </c>
      <c r="N96" s="85" t="s">
        <v>552</v>
      </c>
      <c r="O96" s="79" t="s">
        <v>553</v>
      </c>
      <c r="P96" s="79" t="s">
        <v>759</v>
      </c>
    </row>
    <row r="97" spans="1:16" x14ac:dyDescent="0.35">
      <c r="A97" s="79">
        <v>576738</v>
      </c>
      <c r="B97" s="79" t="s">
        <v>549</v>
      </c>
      <c r="C97" s="79" t="s">
        <v>766</v>
      </c>
      <c r="D97" s="79" t="s">
        <v>546</v>
      </c>
      <c r="E97" s="80">
        <v>43651</v>
      </c>
      <c r="F97" s="79" t="s">
        <v>770</v>
      </c>
      <c r="G97" s="81">
        <v>1</v>
      </c>
      <c r="H97" s="82">
        <v>42313.5</v>
      </c>
      <c r="I97" s="83">
        <v>42313.5</v>
      </c>
      <c r="J97" s="83">
        <v>0</v>
      </c>
      <c r="K97" s="81">
        <v>0</v>
      </c>
      <c r="L97" s="79" t="s">
        <v>767</v>
      </c>
      <c r="M97" s="84" t="s">
        <v>535</v>
      </c>
      <c r="N97" s="85" t="s">
        <v>552</v>
      </c>
      <c r="O97" s="79" t="s">
        <v>553</v>
      </c>
      <c r="P97" s="79" t="s">
        <v>535</v>
      </c>
    </row>
    <row r="98" spans="1:16" x14ac:dyDescent="0.35">
      <c r="A98" s="79">
        <v>576743</v>
      </c>
      <c r="B98" s="79" t="s">
        <v>581</v>
      </c>
      <c r="C98" s="79" t="s">
        <v>732</v>
      </c>
      <c r="D98" s="79" t="s">
        <v>773</v>
      </c>
      <c r="E98" s="80">
        <v>42961</v>
      </c>
      <c r="F98" s="79" t="s">
        <v>774</v>
      </c>
      <c r="G98" s="81">
        <v>25</v>
      </c>
      <c r="H98" s="82">
        <v>1135.6300000000001</v>
      </c>
      <c r="I98" s="83">
        <v>28390.75</v>
      </c>
      <c r="J98" s="83">
        <v>0</v>
      </c>
      <c r="K98" s="81">
        <v>0</v>
      </c>
      <c r="L98" s="79" t="s">
        <v>735</v>
      </c>
      <c r="M98" s="84" t="s">
        <v>535</v>
      </c>
      <c r="N98" s="85" t="s">
        <v>536</v>
      </c>
      <c r="O98" s="79" t="s">
        <v>537</v>
      </c>
      <c r="P98" s="79" t="s">
        <v>535</v>
      </c>
    </row>
    <row r="99" spans="1:16" x14ac:dyDescent="0.35">
      <c r="A99" s="79">
        <v>576743</v>
      </c>
      <c r="B99" s="79" t="s">
        <v>707</v>
      </c>
      <c r="C99" s="79" t="s">
        <v>769</v>
      </c>
      <c r="D99" s="79" t="s">
        <v>532</v>
      </c>
      <c r="E99" s="80">
        <v>44609</v>
      </c>
      <c r="F99" s="79" t="s">
        <v>172</v>
      </c>
      <c r="G99" s="81">
        <v>5</v>
      </c>
      <c r="H99" s="82">
        <v>1250</v>
      </c>
      <c r="I99" s="83">
        <v>6250</v>
      </c>
      <c r="J99" s="83">
        <v>0</v>
      </c>
      <c r="K99" s="81">
        <v>0</v>
      </c>
      <c r="L99" s="79" t="s">
        <v>771</v>
      </c>
      <c r="M99" s="84" t="s">
        <v>535</v>
      </c>
      <c r="N99" s="85" t="s">
        <v>552</v>
      </c>
      <c r="O99" s="79" t="s">
        <v>553</v>
      </c>
      <c r="P99" s="79" t="s">
        <v>535</v>
      </c>
    </row>
    <row r="100" spans="1:16" x14ac:dyDescent="0.35">
      <c r="A100" s="79">
        <v>576743</v>
      </c>
      <c r="B100" s="79" t="s">
        <v>707</v>
      </c>
      <c r="C100" s="79" t="s">
        <v>756</v>
      </c>
      <c r="D100" s="79" t="s">
        <v>775</v>
      </c>
      <c r="E100" s="80">
        <v>44130</v>
      </c>
      <c r="F100" s="79" t="s">
        <v>172</v>
      </c>
      <c r="G100" s="81">
        <v>2</v>
      </c>
      <c r="H100" s="82">
        <v>0.01</v>
      </c>
      <c r="I100" s="83">
        <v>0.02</v>
      </c>
      <c r="J100" s="83">
        <v>0</v>
      </c>
      <c r="K100" s="81">
        <v>0</v>
      </c>
      <c r="L100" s="79" t="s">
        <v>753</v>
      </c>
      <c r="M100" s="84" t="s">
        <v>535</v>
      </c>
      <c r="N100" s="85" t="s">
        <v>552</v>
      </c>
      <c r="O100" s="79" t="s">
        <v>553</v>
      </c>
      <c r="P100" s="79" t="s">
        <v>759</v>
      </c>
    </row>
    <row r="101" spans="1:16" x14ac:dyDescent="0.35">
      <c r="A101" s="79">
        <v>576743</v>
      </c>
      <c r="B101" s="79" t="s">
        <v>750</v>
      </c>
      <c r="C101" s="79" t="s">
        <v>760</v>
      </c>
      <c r="D101" s="79" t="s">
        <v>775</v>
      </c>
      <c r="E101" s="80">
        <v>44103</v>
      </c>
      <c r="F101" s="79" t="s">
        <v>172</v>
      </c>
      <c r="G101" s="81">
        <v>2</v>
      </c>
      <c r="H101" s="82">
        <v>3960</v>
      </c>
      <c r="I101" s="83">
        <v>7920</v>
      </c>
      <c r="J101" s="83">
        <v>0</v>
      </c>
      <c r="K101" s="81">
        <v>0</v>
      </c>
      <c r="L101" s="79" t="s">
        <v>753</v>
      </c>
      <c r="M101" s="79" t="s">
        <v>535</v>
      </c>
      <c r="N101" s="85" t="s">
        <v>552</v>
      </c>
      <c r="O101" s="79" t="s">
        <v>553</v>
      </c>
      <c r="P101" s="79" t="s">
        <v>759</v>
      </c>
    </row>
    <row r="102" spans="1:16" x14ac:dyDescent="0.35">
      <c r="A102" s="79">
        <v>576743</v>
      </c>
      <c r="B102" s="79" t="s">
        <v>549</v>
      </c>
      <c r="C102" s="79" t="s">
        <v>766</v>
      </c>
      <c r="D102" s="79" t="s">
        <v>692</v>
      </c>
      <c r="E102" s="80">
        <v>43651</v>
      </c>
      <c r="F102" s="79" t="s">
        <v>172</v>
      </c>
      <c r="G102" s="81">
        <v>1</v>
      </c>
      <c r="H102" s="82">
        <v>34667</v>
      </c>
      <c r="I102" s="83">
        <v>34667</v>
      </c>
      <c r="J102" s="83">
        <v>0</v>
      </c>
      <c r="K102" s="81">
        <v>0</v>
      </c>
      <c r="L102" s="79" t="s">
        <v>767</v>
      </c>
      <c r="M102" s="84" t="s">
        <v>535</v>
      </c>
      <c r="N102" s="85" t="s">
        <v>552</v>
      </c>
      <c r="O102" s="79" t="s">
        <v>553</v>
      </c>
      <c r="P102" s="79" t="s">
        <v>535</v>
      </c>
    </row>
    <row r="103" spans="1:16" x14ac:dyDescent="0.35">
      <c r="A103" s="79">
        <v>576751</v>
      </c>
      <c r="B103" s="79" t="s">
        <v>581</v>
      </c>
      <c r="C103" s="79" t="s">
        <v>762</v>
      </c>
      <c r="D103" s="79" t="s">
        <v>632</v>
      </c>
      <c r="E103" s="80">
        <v>42961</v>
      </c>
      <c r="F103" s="79" t="s">
        <v>776</v>
      </c>
      <c r="G103" s="81">
        <v>13</v>
      </c>
      <c r="H103" s="82">
        <v>247</v>
      </c>
      <c r="I103" s="83">
        <v>3211</v>
      </c>
      <c r="J103" s="83">
        <v>0</v>
      </c>
      <c r="K103" s="81">
        <v>0</v>
      </c>
      <c r="L103" s="79" t="s">
        <v>577</v>
      </c>
      <c r="M103" s="84" t="s">
        <v>535</v>
      </c>
      <c r="N103" s="85" t="s">
        <v>536</v>
      </c>
      <c r="O103" s="79" t="s">
        <v>537</v>
      </c>
      <c r="P103" s="79" t="s">
        <v>535</v>
      </c>
    </row>
    <row r="104" spans="1:16" x14ac:dyDescent="0.35">
      <c r="A104" s="79">
        <v>576752</v>
      </c>
      <c r="B104" s="79" t="s">
        <v>554</v>
      </c>
      <c r="C104" s="79" t="s">
        <v>777</v>
      </c>
      <c r="D104" s="79" t="s">
        <v>575</v>
      </c>
      <c r="E104" s="80">
        <v>44539</v>
      </c>
      <c r="F104" s="79" t="s">
        <v>778</v>
      </c>
      <c r="G104" s="81">
        <v>4</v>
      </c>
      <c r="H104" s="82">
        <v>452.54</v>
      </c>
      <c r="I104" s="83">
        <v>1810.16</v>
      </c>
      <c r="J104" s="83">
        <v>0</v>
      </c>
      <c r="K104" s="81">
        <v>0</v>
      </c>
      <c r="L104" s="79" t="s">
        <v>697</v>
      </c>
      <c r="M104" s="84" t="s">
        <v>535</v>
      </c>
      <c r="N104" s="85" t="s">
        <v>536</v>
      </c>
      <c r="O104" s="79" t="s">
        <v>537</v>
      </c>
      <c r="P104" s="79" t="s">
        <v>535</v>
      </c>
    </row>
    <row r="105" spans="1:16" x14ac:dyDescent="0.35">
      <c r="A105" s="79">
        <v>576752</v>
      </c>
      <c r="B105" s="79" t="s">
        <v>581</v>
      </c>
      <c r="C105" s="79" t="s">
        <v>732</v>
      </c>
      <c r="D105" s="79" t="s">
        <v>546</v>
      </c>
      <c r="E105" s="80">
        <v>42961</v>
      </c>
      <c r="F105" s="79" t="s">
        <v>779</v>
      </c>
      <c r="G105" s="81">
        <v>4</v>
      </c>
      <c r="H105" s="82">
        <v>252.77</v>
      </c>
      <c r="I105" s="83">
        <v>1011.08</v>
      </c>
      <c r="J105" s="83">
        <v>0</v>
      </c>
      <c r="K105" s="81">
        <v>0</v>
      </c>
      <c r="L105" s="79" t="s">
        <v>735</v>
      </c>
      <c r="M105" s="84" t="s">
        <v>535</v>
      </c>
      <c r="N105" s="85" t="s">
        <v>536</v>
      </c>
      <c r="O105" s="79" t="s">
        <v>537</v>
      </c>
      <c r="P105" s="79" t="s">
        <v>535</v>
      </c>
    </row>
    <row r="106" spans="1:16" x14ac:dyDescent="0.35">
      <c r="A106" s="79">
        <v>576754</v>
      </c>
      <c r="B106" s="79" t="s">
        <v>581</v>
      </c>
      <c r="C106" s="79" t="s">
        <v>732</v>
      </c>
      <c r="D106" s="79" t="s">
        <v>780</v>
      </c>
      <c r="E106" s="80">
        <v>42961</v>
      </c>
      <c r="F106" s="79" t="s">
        <v>781</v>
      </c>
      <c r="G106" s="81">
        <v>5</v>
      </c>
      <c r="H106" s="82">
        <v>205.35</v>
      </c>
      <c r="I106" s="83">
        <v>1026.75</v>
      </c>
      <c r="J106" s="83">
        <v>0</v>
      </c>
      <c r="K106" s="81">
        <v>0</v>
      </c>
      <c r="L106" s="79" t="s">
        <v>735</v>
      </c>
      <c r="M106" s="84" t="s">
        <v>535</v>
      </c>
      <c r="N106" s="85" t="s">
        <v>536</v>
      </c>
      <c r="O106" s="79" t="s">
        <v>537</v>
      </c>
      <c r="P106" s="79" t="s">
        <v>535</v>
      </c>
    </row>
    <row r="107" spans="1:16" x14ac:dyDescent="0.35">
      <c r="A107" s="79">
        <v>576754</v>
      </c>
      <c r="B107" s="79" t="s">
        <v>750</v>
      </c>
      <c r="C107" s="79" t="s">
        <v>782</v>
      </c>
      <c r="D107" s="79" t="s">
        <v>674</v>
      </c>
      <c r="E107" s="80">
        <v>44573</v>
      </c>
      <c r="F107" s="79" t="s">
        <v>783</v>
      </c>
      <c r="G107" s="81">
        <v>28</v>
      </c>
      <c r="H107" s="82">
        <v>27868.3</v>
      </c>
      <c r="I107" s="83">
        <v>780312.46</v>
      </c>
      <c r="J107" s="83">
        <v>0</v>
      </c>
      <c r="K107" s="81">
        <v>0</v>
      </c>
      <c r="L107" s="79" t="s">
        <v>753</v>
      </c>
      <c r="M107" s="79" t="s">
        <v>535</v>
      </c>
      <c r="N107" s="85" t="s">
        <v>552</v>
      </c>
      <c r="O107" s="79" t="s">
        <v>553</v>
      </c>
      <c r="P107" s="79" t="s">
        <v>784</v>
      </c>
    </row>
    <row r="108" spans="1:16" x14ac:dyDescent="0.35">
      <c r="A108" s="79">
        <v>576754</v>
      </c>
      <c r="B108" s="79" t="s">
        <v>707</v>
      </c>
      <c r="C108" s="79" t="s">
        <v>756</v>
      </c>
      <c r="D108" s="79" t="s">
        <v>785</v>
      </c>
      <c r="E108" s="80">
        <v>44130</v>
      </c>
      <c r="F108" s="79" t="s">
        <v>783</v>
      </c>
      <c r="G108" s="81">
        <v>2</v>
      </c>
      <c r="H108" s="82">
        <v>0.01</v>
      </c>
      <c r="I108" s="83">
        <v>0.02</v>
      </c>
      <c r="J108" s="83">
        <v>0</v>
      </c>
      <c r="K108" s="81">
        <v>0</v>
      </c>
      <c r="L108" s="79" t="s">
        <v>753</v>
      </c>
      <c r="M108" s="84" t="s">
        <v>535</v>
      </c>
      <c r="N108" s="85" t="s">
        <v>552</v>
      </c>
      <c r="O108" s="79" t="s">
        <v>553</v>
      </c>
      <c r="P108" s="79" t="s">
        <v>759</v>
      </c>
    </row>
    <row r="109" spans="1:16" x14ac:dyDescent="0.35">
      <c r="A109" s="79">
        <v>576754</v>
      </c>
      <c r="B109" s="79" t="s">
        <v>750</v>
      </c>
      <c r="C109" s="79" t="s">
        <v>760</v>
      </c>
      <c r="D109" s="79" t="s">
        <v>785</v>
      </c>
      <c r="E109" s="80">
        <v>44103</v>
      </c>
      <c r="F109" s="79" t="s">
        <v>783</v>
      </c>
      <c r="G109" s="81">
        <v>2</v>
      </c>
      <c r="H109" s="82">
        <v>3960</v>
      </c>
      <c r="I109" s="83">
        <v>7920</v>
      </c>
      <c r="J109" s="83">
        <v>0</v>
      </c>
      <c r="K109" s="81">
        <v>0</v>
      </c>
      <c r="L109" s="79" t="s">
        <v>753</v>
      </c>
      <c r="M109" s="79" t="s">
        <v>535</v>
      </c>
      <c r="N109" s="85" t="s">
        <v>552</v>
      </c>
      <c r="O109" s="79" t="s">
        <v>553</v>
      </c>
      <c r="P109" s="79" t="s">
        <v>759</v>
      </c>
    </row>
    <row r="110" spans="1:16" x14ac:dyDescent="0.35">
      <c r="A110" s="79">
        <v>580253</v>
      </c>
      <c r="B110" s="79" t="s">
        <v>538</v>
      </c>
      <c r="C110" s="79" t="s">
        <v>786</v>
      </c>
      <c r="D110" s="79" t="s">
        <v>532</v>
      </c>
      <c r="E110" s="80">
        <v>45124</v>
      </c>
      <c r="F110" s="79" t="s">
        <v>787</v>
      </c>
      <c r="G110" s="81">
        <v>2</v>
      </c>
      <c r="H110" s="82">
        <v>461.85</v>
      </c>
      <c r="I110" s="83">
        <v>923.7</v>
      </c>
      <c r="J110" s="83">
        <v>0</v>
      </c>
      <c r="K110" s="81">
        <v>0</v>
      </c>
      <c r="L110" s="79" t="s">
        <v>788</v>
      </c>
      <c r="M110" s="84" t="s">
        <v>535</v>
      </c>
      <c r="N110" s="85" t="s">
        <v>536</v>
      </c>
      <c r="O110" s="79" t="s">
        <v>537</v>
      </c>
      <c r="P110" s="79" t="s">
        <v>535</v>
      </c>
    </row>
    <row r="111" spans="1:16" x14ac:dyDescent="0.35">
      <c r="A111" s="79">
        <v>580253</v>
      </c>
      <c r="B111" s="79" t="s">
        <v>789</v>
      </c>
      <c r="C111" s="79" t="s">
        <v>790</v>
      </c>
      <c r="D111" s="79" t="s">
        <v>532</v>
      </c>
      <c r="E111" s="80">
        <v>44998</v>
      </c>
      <c r="F111" s="79" t="s">
        <v>787</v>
      </c>
      <c r="G111" s="81">
        <v>9</v>
      </c>
      <c r="H111" s="82">
        <v>887.7</v>
      </c>
      <c r="I111" s="83">
        <v>7989.3</v>
      </c>
      <c r="J111" s="83">
        <v>0</v>
      </c>
      <c r="K111" s="81">
        <v>0</v>
      </c>
      <c r="L111" s="79" t="s">
        <v>541</v>
      </c>
      <c r="M111" s="84" t="s">
        <v>535</v>
      </c>
      <c r="N111" s="85" t="s">
        <v>536</v>
      </c>
      <c r="O111" s="79" t="s">
        <v>537</v>
      </c>
      <c r="P111" s="79" t="s">
        <v>535</v>
      </c>
    </row>
    <row r="112" spans="1:16" x14ac:dyDescent="0.35">
      <c r="A112" s="79">
        <v>580253</v>
      </c>
      <c r="B112" s="79" t="s">
        <v>563</v>
      </c>
      <c r="C112" s="79" t="s">
        <v>791</v>
      </c>
      <c r="D112" s="79" t="s">
        <v>792</v>
      </c>
      <c r="E112" s="80">
        <v>43518</v>
      </c>
      <c r="F112" s="79" t="s">
        <v>793</v>
      </c>
      <c r="G112" s="81">
        <v>2</v>
      </c>
      <c r="H112" s="82">
        <v>1043.1500000000001</v>
      </c>
      <c r="I112" s="83">
        <v>2086.3000000000002</v>
      </c>
      <c r="J112" s="83">
        <v>0</v>
      </c>
      <c r="K112" s="81">
        <v>0</v>
      </c>
      <c r="L112" s="79" t="s">
        <v>541</v>
      </c>
      <c r="M112" s="84" t="s">
        <v>535</v>
      </c>
      <c r="N112" s="85" t="s">
        <v>536</v>
      </c>
      <c r="O112" s="79" t="s">
        <v>537</v>
      </c>
      <c r="P112" s="79" t="s">
        <v>535</v>
      </c>
    </row>
    <row r="113" spans="1:16" x14ac:dyDescent="0.35">
      <c r="A113" s="79">
        <v>580253</v>
      </c>
      <c r="B113" s="79" t="s">
        <v>549</v>
      </c>
      <c r="C113" s="79" t="s">
        <v>794</v>
      </c>
      <c r="D113" s="79" t="s">
        <v>795</v>
      </c>
      <c r="E113" s="80">
        <v>43019</v>
      </c>
      <c r="F113" s="79" t="s">
        <v>796</v>
      </c>
      <c r="G113" s="81">
        <v>4</v>
      </c>
      <c r="H113" s="82">
        <v>1600</v>
      </c>
      <c r="I113" s="83">
        <v>6400</v>
      </c>
      <c r="J113" s="83">
        <v>0</v>
      </c>
      <c r="K113" s="81">
        <v>0</v>
      </c>
      <c r="L113" s="79" t="s">
        <v>797</v>
      </c>
      <c r="M113" s="84" t="s">
        <v>535</v>
      </c>
      <c r="N113" s="85" t="s">
        <v>552</v>
      </c>
      <c r="O113" s="79" t="s">
        <v>553</v>
      </c>
      <c r="P113" s="79" t="s">
        <v>535</v>
      </c>
    </row>
    <row r="114" spans="1:16" x14ac:dyDescent="0.35">
      <c r="A114" s="79">
        <v>580255</v>
      </c>
      <c r="B114" s="79" t="s">
        <v>798</v>
      </c>
      <c r="C114" s="79" t="s">
        <v>799</v>
      </c>
      <c r="D114" s="79" t="s">
        <v>546</v>
      </c>
      <c r="E114" s="80">
        <v>45191</v>
      </c>
      <c r="F114" s="79" t="s">
        <v>800</v>
      </c>
      <c r="G114" s="81">
        <v>1</v>
      </c>
      <c r="H114" s="82">
        <v>2300</v>
      </c>
      <c r="I114" s="83">
        <v>2300</v>
      </c>
      <c r="J114" s="83">
        <v>2300</v>
      </c>
      <c r="K114" s="81">
        <v>1</v>
      </c>
      <c r="L114" s="79" t="s">
        <v>801</v>
      </c>
      <c r="M114" s="79" t="s">
        <v>535</v>
      </c>
      <c r="N114" s="85" t="s">
        <v>536</v>
      </c>
      <c r="O114" s="79" t="s">
        <v>537</v>
      </c>
      <c r="P114" s="79" t="s">
        <v>535</v>
      </c>
    </row>
    <row r="115" spans="1:16" x14ac:dyDescent="0.35">
      <c r="A115" s="79">
        <v>580255</v>
      </c>
      <c r="B115" s="79" t="s">
        <v>563</v>
      </c>
      <c r="C115" s="79" t="s">
        <v>802</v>
      </c>
      <c r="D115" s="79" t="s">
        <v>532</v>
      </c>
      <c r="E115" s="80">
        <v>44004</v>
      </c>
      <c r="F115" s="79" t="s">
        <v>803</v>
      </c>
      <c r="G115" s="81">
        <v>1</v>
      </c>
      <c r="H115" s="82">
        <v>1836</v>
      </c>
      <c r="I115" s="83">
        <v>1836</v>
      </c>
      <c r="J115" s="83">
        <v>0</v>
      </c>
      <c r="K115" s="81">
        <v>0</v>
      </c>
      <c r="L115" s="79" t="s">
        <v>804</v>
      </c>
      <c r="M115" s="84" t="s">
        <v>535</v>
      </c>
      <c r="N115" s="85" t="s">
        <v>536</v>
      </c>
      <c r="O115" s="79" t="s">
        <v>537</v>
      </c>
      <c r="P115" s="79" t="s">
        <v>535</v>
      </c>
    </row>
    <row r="116" spans="1:16" x14ac:dyDescent="0.35">
      <c r="A116" s="79">
        <v>580255</v>
      </c>
      <c r="B116" s="79" t="s">
        <v>549</v>
      </c>
      <c r="C116" s="79" t="s">
        <v>805</v>
      </c>
      <c r="D116" s="79" t="s">
        <v>632</v>
      </c>
      <c r="E116" s="80">
        <v>42999</v>
      </c>
      <c r="F116" s="79" t="s">
        <v>803</v>
      </c>
      <c r="G116" s="81">
        <v>1</v>
      </c>
      <c r="H116" s="82">
        <v>2200</v>
      </c>
      <c r="I116" s="83">
        <v>2200</v>
      </c>
      <c r="J116" s="83">
        <v>0</v>
      </c>
      <c r="K116" s="81">
        <v>0</v>
      </c>
      <c r="L116" s="79" t="s">
        <v>806</v>
      </c>
      <c r="M116" s="84" t="s">
        <v>535</v>
      </c>
      <c r="N116" s="85" t="s">
        <v>552</v>
      </c>
      <c r="O116" s="79" t="s">
        <v>553</v>
      </c>
      <c r="P116" s="79" t="s">
        <v>535</v>
      </c>
    </row>
    <row r="117" spans="1:16" x14ac:dyDescent="0.35">
      <c r="A117" s="79">
        <v>580256</v>
      </c>
      <c r="B117" s="79" t="s">
        <v>798</v>
      </c>
      <c r="C117" s="79" t="s">
        <v>799</v>
      </c>
      <c r="D117" s="79" t="s">
        <v>532</v>
      </c>
      <c r="E117" s="80">
        <v>45191</v>
      </c>
      <c r="F117" s="79" t="s">
        <v>800</v>
      </c>
      <c r="G117" s="81">
        <v>1</v>
      </c>
      <c r="H117" s="82">
        <v>2500</v>
      </c>
      <c r="I117" s="83">
        <v>2500</v>
      </c>
      <c r="J117" s="83">
        <v>2500</v>
      </c>
      <c r="K117" s="81">
        <v>1</v>
      </c>
      <c r="L117" s="79" t="s">
        <v>801</v>
      </c>
      <c r="M117" s="79" t="s">
        <v>535</v>
      </c>
      <c r="N117" s="85" t="s">
        <v>536</v>
      </c>
      <c r="O117" s="79" t="s">
        <v>537</v>
      </c>
      <c r="P117" s="79" t="s">
        <v>535</v>
      </c>
    </row>
    <row r="118" spans="1:16" x14ac:dyDescent="0.35">
      <c r="A118" s="79">
        <v>580256</v>
      </c>
      <c r="B118" s="79" t="s">
        <v>563</v>
      </c>
      <c r="C118" s="79" t="s">
        <v>802</v>
      </c>
      <c r="D118" s="79" t="s">
        <v>546</v>
      </c>
      <c r="E118" s="80">
        <v>44004</v>
      </c>
      <c r="F118" s="79" t="s">
        <v>807</v>
      </c>
      <c r="G118" s="81">
        <v>1</v>
      </c>
      <c r="H118" s="82">
        <v>1956</v>
      </c>
      <c r="I118" s="83">
        <v>1956</v>
      </c>
      <c r="J118" s="83">
        <v>0</v>
      </c>
      <c r="K118" s="81">
        <v>0</v>
      </c>
      <c r="L118" s="79" t="s">
        <v>804</v>
      </c>
      <c r="M118" s="84" t="s">
        <v>535</v>
      </c>
      <c r="N118" s="85" t="s">
        <v>536</v>
      </c>
      <c r="O118" s="79" t="s">
        <v>537</v>
      </c>
      <c r="P118" s="79" t="s">
        <v>535</v>
      </c>
    </row>
    <row r="119" spans="1:16" x14ac:dyDescent="0.35">
      <c r="A119" s="79">
        <v>580256</v>
      </c>
      <c r="B119" s="79" t="s">
        <v>549</v>
      </c>
      <c r="C119" s="79" t="s">
        <v>805</v>
      </c>
      <c r="D119" s="79" t="s">
        <v>695</v>
      </c>
      <c r="E119" s="80">
        <v>42999</v>
      </c>
      <c r="F119" s="79" t="s">
        <v>807</v>
      </c>
      <c r="G119" s="81">
        <v>1</v>
      </c>
      <c r="H119" s="82">
        <v>2300</v>
      </c>
      <c r="I119" s="83">
        <v>2300</v>
      </c>
      <c r="J119" s="83">
        <v>0</v>
      </c>
      <c r="K119" s="81">
        <v>0</v>
      </c>
      <c r="L119" s="79" t="s">
        <v>806</v>
      </c>
      <c r="M119" s="79" t="s">
        <v>535</v>
      </c>
      <c r="N119" s="85" t="s">
        <v>552</v>
      </c>
      <c r="O119" s="79" t="s">
        <v>553</v>
      </c>
      <c r="P119" s="79" t="s">
        <v>535</v>
      </c>
    </row>
    <row r="120" spans="1:16" x14ac:dyDescent="0.35">
      <c r="A120" s="79">
        <v>580257</v>
      </c>
      <c r="B120" s="79" t="s">
        <v>563</v>
      </c>
      <c r="C120" s="79" t="s">
        <v>802</v>
      </c>
      <c r="D120" s="79" t="s">
        <v>575</v>
      </c>
      <c r="E120" s="80">
        <v>44004</v>
      </c>
      <c r="F120" s="79" t="s">
        <v>808</v>
      </c>
      <c r="G120" s="81">
        <v>3</v>
      </c>
      <c r="H120" s="82">
        <v>484.8</v>
      </c>
      <c r="I120" s="83">
        <v>1454.4</v>
      </c>
      <c r="J120" s="83">
        <v>0</v>
      </c>
      <c r="K120" s="81">
        <v>0</v>
      </c>
      <c r="L120" s="79" t="s">
        <v>804</v>
      </c>
      <c r="M120" s="84" t="s">
        <v>535</v>
      </c>
      <c r="N120" s="85" t="s">
        <v>536</v>
      </c>
      <c r="O120" s="79" t="s">
        <v>537</v>
      </c>
      <c r="P120" s="79" t="s">
        <v>535</v>
      </c>
    </row>
    <row r="121" spans="1:16" x14ac:dyDescent="0.35">
      <c r="A121" s="79">
        <v>580257</v>
      </c>
      <c r="B121" s="79" t="s">
        <v>549</v>
      </c>
      <c r="C121" s="79" t="s">
        <v>809</v>
      </c>
      <c r="D121" s="79" t="s">
        <v>556</v>
      </c>
      <c r="E121" s="80">
        <v>42887</v>
      </c>
      <c r="F121" s="79" t="s">
        <v>808</v>
      </c>
      <c r="G121" s="81">
        <v>3</v>
      </c>
      <c r="H121" s="82">
        <v>1850</v>
      </c>
      <c r="I121" s="83">
        <v>5550</v>
      </c>
      <c r="J121" s="83">
        <v>0</v>
      </c>
      <c r="K121" s="81">
        <v>0</v>
      </c>
      <c r="L121" s="79" t="s">
        <v>810</v>
      </c>
      <c r="M121" s="84" t="s">
        <v>535</v>
      </c>
      <c r="N121" s="85" t="s">
        <v>552</v>
      </c>
      <c r="O121" s="79" t="s">
        <v>553</v>
      </c>
      <c r="P121" s="79" t="s">
        <v>535</v>
      </c>
    </row>
    <row r="122" spans="1:16" x14ac:dyDescent="0.35">
      <c r="A122" s="79">
        <v>580258</v>
      </c>
      <c r="B122" s="79" t="s">
        <v>563</v>
      </c>
      <c r="C122" s="79" t="s">
        <v>802</v>
      </c>
      <c r="D122" s="79" t="s">
        <v>792</v>
      </c>
      <c r="E122" s="80">
        <v>44004</v>
      </c>
      <c r="F122" s="79" t="s">
        <v>811</v>
      </c>
      <c r="G122" s="81">
        <v>6</v>
      </c>
      <c r="H122" s="82">
        <v>1532</v>
      </c>
      <c r="I122" s="83">
        <v>9192</v>
      </c>
      <c r="J122" s="83">
        <v>0</v>
      </c>
      <c r="K122" s="81">
        <v>0</v>
      </c>
      <c r="L122" s="79" t="s">
        <v>804</v>
      </c>
      <c r="M122" s="84" t="s">
        <v>535</v>
      </c>
      <c r="N122" s="85" t="s">
        <v>536</v>
      </c>
      <c r="O122" s="79" t="s">
        <v>537</v>
      </c>
      <c r="P122" s="79" t="s">
        <v>535</v>
      </c>
    </row>
    <row r="123" spans="1:16" x14ac:dyDescent="0.35">
      <c r="A123" s="79">
        <v>580258</v>
      </c>
      <c r="B123" s="79" t="s">
        <v>549</v>
      </c>
      <c r="C123" s="79" t="s">
        <v>805</v>
      </c>
      <c r="D123" s="79" t="s">
        <v>532</v>
      </c>
      <c r="E123" s="80">
        <v>42999</v>
      </c>
      <c r="F123" s="79" t="s">
        <v>811</v>
      </c>
      <c r="G123" s="81">
        <v>3</v>
      </c>
      <c r="H123" s="82">
        <v>2450</v>
      </c>
      <c r="I123" s="83">
        <v>7350</v>
      </c>
      <c r="J123" s="83">
        <v>0</v>
      </c>
      <c r="K123" s="81">
        <v>0</v>
      </c>
      <c r="L123" s="79" t="s">
        <v>806</v>
      </c>
      <c r="M123" s="84" t="s">
        <v>535</v>
      </c>
      <c r="N123" s="85" t="s">
        <v>552</v>
      </c>
      <c r="O123" s="79" t="s">
        <v>553</v>
      </c>
      <c r="P123" s="79" t="s">
        <v>535</v>
      </c>
    </row>
    <row r="124" spans="1:16" x14ac:dyDescent="0.35">
      <c r="A124" s="79">
        <v>581493</v>
      </c>
      <c r="B124" s="79" t="s">
        <v>563</v>
      </c>
      <c r="C124" s="79" t="s">
        <v>812</v>
      </c>
      <c r="D124" s="79" t="s">
        <v>546</v>
      </c>
      <c r="E124" s="80">
        <v>44531</v>
      </c>
      <c r="F124" s="79" t="s">
        <v>813</v>
      </c>
      <c r="G124" s="81">
        <v>4</v>
      </c>
      <c r="H124" s="82">
        <v>500</v>
      </c>
      <c r="I124" s="83">
        <v>2000</v>
      </c>
      <c r="J124" s="83">
        <v>0</v>
      </c>
      <c r="K124" s="81">
        <v>0</v>
      </c>
      <c r="L124" s="79" t="s">
        <v>814</v>
      </c>
      <c r="M124" s="84" t="s">
        <v>535</v>
      </c>
      <c r="N124" s="85" t="s">
        <v>536</v>
      </c>
      <c r="O124" s="79" t="s">
        <v>537</v>
      </c>
      <c r="P124" s="79" t="s">
        <v>535</v>
      </c>
    </row>
    <row r="125" spans="1:16" x14ac:dyDescent="0.35">
      <c r="A125" s="79">
        <v>581493</v>
      </c>
      <c r="B125" s="79" t="s">
        <v>815</v>
      </c>
      <c r="C125" s="79" t="s">
        <v>816</v>
      </c>
      <c r="D125" s="79" t="s">
        <v>625</v>
      </c>
      <c r="E125" s="80">
        <v>42095</v>
      </c>
      <c r="F125" s="79" t="s">
        <v>817</v>
      </c>
      <c r="G125" s="81">
        <v>2</v>
      </c>
      <c r="H125" s="82">
        <v>184.73</v>
      </c>
      <c r="I125" s="83">
        <v>369.46</v>
      </c>
      <c r="J125" s="83">
        <v>0</v>
      </c>
      <c r="K125" s="81">
        <v>0</v>
      </c>
      <c r="L125" s="79" t="s">
        <v>818</v>
      </c>
      <c r="M125" s="84" t="s">
        <v>535</v>
      </c>
      <c r="N125" s="85" t="s">
        <v>536</v>
      </c>
      <c r="O125" s="79" t="s">
        <v>537</v>
      </c>
      <c r="P125" s="79" t="s">
        <v>535</v>
      </c>
    </row>
    <row r="126" spans="1:16" x14ac:dyDescent="0.35">
      <c r="A126" s="79">
        <v>581493</v>
      </c>
      <c r="B126" s="79" t="s">
        <v>549</v>
      </c>
      <c r="C126" s="79" t="s">
        <v>819</v>
      </c>
      <c r="D126" s="79" t="s">
        <v>546</v>
      </c>
      <c r="E126" s="80">
        <v>43937</v>
      </c>
      <c r="F126" s="79" t="s">
        <v>813</v>
      </c>
      <c r="G126" s="81">
        <v>22</v>
      </c>
      <c r="H126" s="82">
        <v>315</v>
      </c>
      <c r="I126" s="83">
        <v>6930</v>
      </c>
      <c r="J126" s="83">
        <v>0</v>
      </c>
      <c r="K126" s="81">
        <v>0</v>
      </c>
      <c r="L126" s="79" t="s">
        <v>820</v>
      </c>
      <c r="M126" s="84" t="s">
        <v>535</v>
      </c>
      <c r="N126" s="85" t="s">
        <v>552</v>
      </c>
      <c r="O126" s="79" t="s">
        <v>553</v>
      </c>
      <c r="P126" s="79" t="s">
        <v>535</v>
      </c>
    </row>
    <row r="127" spans="1:16" x14ac:dyDescent="0.35">
      <c r="A127" s="79">
        <v>581493</v>
      </c>
      <c r="B127" s="79" t="s">
        <v>549</v>
      </c>
      <c r="C127" s="79" t="s">
        <v>821</v>
      </c>
      <c r="D127" s="79" t="s">
        <v>721</v>
      </c>
      <c r="E127" s="80">
        <v>43417</v>
      </c>
      <c r="F127" s="79" t="s">
        <v>822</v>
      </c>
      <c r="G127" s="81">
        <v>8</v>
      </c>
      <c r="H127" s="82">
        <v>202.13</v>
      </c>
      <c r="I127" s="83">
        <v>1617.04</v>
      </c>
      <c r="J127" s="83">
        <v>0</v>
      </c>
      <c r="K127" s="81">
        <v>0</v>
      </c>
      <c r="L127" s="79" t="s">
        <v>818</v>
      </c>
      <c r="M127" s="84" t="s">
        <v>535</v>
      </c>
      <c r="N127" s="85" t="s">
        <v>552</v>
      </c>
      <c r="O127" s="79" t="s">
        <v>553</v>
      </c>
      <c r="P127" s="79" t="s">
        <v>535</v>
      </c>
    </row>
    <row r="128" spans="1:16" x14ac:dyDescent="0.35">
      <c r="A128" s="79">
        <v>581662</v>
      </c>
      <c r="B128" s="79" t="s">
        <v>685</v>
      </c>
      <c r="C128" s="79" t="s">
        <v>823</v>
      </c>
      <c r="D128" s="79" t="s">
        <v>532</v>
      </c>
      <c r="E128" s="80">
        <v>45191</v>
      </c>
      <c r="F128" s="79" t="s">
        <v>214</v>
      </c>
      <c r="G128" s="81">
        <v>2</v>
      </c>
      <c r="H128" s="82">
        <v>0.01</v>
      </c>
      <c r="I128" s="83">
        <v>0.02</v>
      </c>
      <c r="J128" s="83">
        <v>0.02</v>
      </c>
      <c r="K128" s="81">
        <v>2</v>
      </c>
      <c r="L128" s="79" t="s">
        <v>753</v>
      </c>
      <c r="M128" s="79" t="s">
        <v>535</v>
      </c>
      <c r="N128" s="85" t="s">
        <v>536</v>
      </c>
      <c r="O128" s="79" t="s">
        <v>537</v>
      </c>
      <c r="P128" s="79" t="s">
        <v>824</v>
      </c>
    </row>
    <row r="129" spans="1:16" x14ac:dyDescent="0.35">
      <c r="A129" s="79">
        <v>581662</v>
      </c>
      <c r="B129" s="79" t="s">
        <v>685</v>
      </c>
      <c r="C129" s="79" t="s">
        <v>825</v>
      </c>
      <c r="D129" s="79" t="s">
        <v>532</v>
      </c>
      <c r="E129" s="80">
        <v>45040</v>
      </c>
      <c r="F129" s="79" t="s">
        <v>214</v>
      </c>
      <c r="G129" s="81">
        <v>2</v>
      </c>
      <c r="H129" s="82">
        <v>0.01</v>
      </c>
      <c r="I129" s="83">
        <v>0.02</v>
      </c>
      <c r="J129" s="83">
        <v>0</v>
      </c>
      <c r="K129" s="81">
        <v>0</v>
      </c>
      <c r="L129" s="79" t="s">
        <v>753</v>
      </c>
      <c r="M129" s="79" t="s">
        <v>535</v>
      </c>
      <c r="N129" s="85" t="s">
        <v>536</v>
      </c>
      <c r="O129" s="79" t="s">
        <v>537</v>
      </c>
      <c r="P129" s="79" t="s">
        <v>824</v>
      </c>
    </row>
    <row r="130" spans="1:16" x14ac:dyDescent="0.35">
      <c r="A130" s="79">
        <v>581662</v>
      </c>
      <c r="B130" s="79" t="s">
        <v>563</v>
      </c>
      <c r="C130" s="79" t="s">
        <v>826</v>
      </c>
      <c r="D130" s="79" t="s">
        <v>733</v>
      </c>
      <c r="E130" s="80">
        <v>43188</v>
      </c>
      <c r="F130" s="79" t="s">
        <v>827</v>
      </c>
      <c r="G130" s="81">
        <v>2</v>
      </c>
      <c r="H130" s="82">
        <v>9875.61</v>
      </c>
      <c r="I130" s="83">
        <v>19751.22</v>
      </c>
      <c r="J130" s="83">
        <v>0</v>
      </c>
      <c r="K130" s="81">
        <v>0</v>
      </c>
      <c r="L130" s="79" t="s">
        <v>577</v>
      </c>
      <c r="M130" s="84" t="s">
        <v>535</v>
      </c>
      <c r="N130" s="85" t="s">
        <v>536</v>
      </c>
      <c r="O130" s="79" t="s">
        <v>537</v>
      </c>
      <c r="P130" s="79" t="s">
        <v>535</v>
      </c>
    </row>
    <row r="131" spans="1:16" x14ac:dyDescent="0.35">
      <c r="A131" s="79">
        <v>581662</v>
      </c>
      <c r="B131" s="79" t="s">
        <v>750</v>
      </c>
      <c r="C131" s="79" t="s">
        <v>828</v>
      </c>
      <c r="D131" s="79" t="s">
        <v>792</v>
      </c>
      <c r="E131" s="80">
        <v>44958</v>
      </c>
      <c r="F131" s="79" t="s">
        <v>214</v>
      </c>
      <c r="G131" s="81">
        <v>1</v>
      </c>
      <c r="H131" s="82">
        <v>0.01</v>
      </c>
      <c r="I131" s="83">
        <v>0.01</v>
      </c>
      <c r="J131" s="83">
        <v>0</v>
      </c>
      <c r="K131" s="81">
        <v>0</v>
      </c>
      <c r="L131" s="79" t="s">
        <v>753</v>
      </c>
      <c r="M131" s="84" t="s">
        <v>535</v>
      </c>
      <c r="N131" s="85" t="s">
        <v>552</v>
      </c>
      <c r="O131" s="79" t="s">
        <v>553</v>
      </c>
      <c r="P131" s="79" t="s">
        <v>754</v>
      </c>
    </row>
    <row r="132" spans="1:16" x14ac:dyDescent="0.35">
      <c r="A132" s="79">
        <v>581662</v>
      </c>
      <c r="B132" s="79" t="s">
        <v>750</v>
      </c>
      <c r="C132" s="79" t="s">
        <v>751</v>
      </c>
      <c r="D132" s="79" t="s">
        <v>792</v>
      </c>
      <c r="E132" s="80">
        <v>44715</v>
      </c>
      <c r="F132" s="79" t="s">
        <v>214</v>
      </c>
      <c r="G132" s="81">
        <v>3</v>
      </c>
      <c r="H132" s="82">
        <v>0.01</v>
      </c>
      <c r="I132" s="83">
        <v>0.03</v>
      </c>
      <c r="J132" s="83">
        <v>0</v>
      </c>
      <c r="K132" s="81">
        <v>0</v>
      </c>
      <c r="L132" s="79" t="s">
        <v>753</v>
      </c>
      <c r="M132" s="79" t="s">
        <v>535</v>
      </c>
      <c r="N132" s="85" t="s">
        <v>552</v>
      </c>
      <c r="O132" s="79" t="s">
        <v>553</v>
      </c>
      <c r="P132" s="79" t="s">
        <v>754</v>
      </c>
    </row>
    <row r="133" spans="1:16" x14ac:dyDescent="0.35">
      <c r="A133" s="79">
        <v>581662</v>
      </c>
      <c r="B133" s="79" t="s">
        <v>707</v>
      </c>
      <c r="C133" s="79" t="s">
        <v>756</v>
      </c>
      <c r="D133" s="79" t="s">
        <v>829</v>
      </c>
      <c r="E133" s="80">
        <v>44130</v>
      </c>
      <c r="F133" s="79" t="s">
        <v>827</v>
      </c>
      <c r="G133" s="81">
        <v>2</v>
      </c>
      <c r="H133" s="82">
        <v>0.01</v>
      </c>
      <c r="I133" s="83">
        <v>0.02</v>
      </c>
      <c r="J133" s="83">
        <v>0</v>
      </c>
      <c r="K133" s="81">
        <v>0</v>
      </c>
      <c r="L133" s="79" t="s">
        <v>753</v>
      </c>
      <c r="M133" s="79" t="s">
        <v>535</v>
      </c>
      <c r="N133" s="85" t="s">
        <v>552</v>
      </c>
      <c r="O133" s="79" t="s">
        <v>553</v>
      </c>
      <c r="P133" s="79" t="s">
        <v>759</v>
      </c>
    </row>
    <row r="134" spans="1:16" x14ac:dyDescent="0.35">
      <c r="A134" s="79">
        <v>581662</v>
      </c>
      <c r="B134" s="79" t="s">
        <v>750</v>
      </c>
      <c r="C134" s="79" t="s">
        <v>760</v>
      </c>
      <c r="D134" s="79" t="s">
        <v>829</v>
      </c>
      <c r="E134" s="80">
        <v>44103</v>
      </c>
      <c r="F134" s="79" t="s">
        <v>827</v>
      </c>
      <c r="G134" s="81">
        <v>2</v>
      </c>
      <c r="H134" s="82">
        <v>7342.5</v>
      </c>
      <c r="I134" s="83">
        <v>14685</v>
      </c>
      <c r="J134" s="83">
        <v>0</v>
      </c>
      <c r="K134" s="81">
        <v>0</v>
      </c>
      <c r="L134" s="79" t="s">
        <v>753</v>
      </c>
      <c r="M134" s="79" t="s">
        <v>535</v>
      </c>
      <c r="N134" s="85" t="s">
        <v>552</v>
      </c>
      <c r="O134" s="79" t="s">
        <v>553</v>
      </c>
      <c r="P134" s="79" t="s">
        <v>759</v>
      </c>
    </row>
    <row r="135" spans="1:16" x14ac:dyDescent="0.35">
      <c r="A135" s="79">
        <v>581662</v>
      </c>
      <c r="B135" s="79" t="s">
        <v>549</v>
      </c>
      <c r="C135" s="79" t="s">
        <v>766</v>
      </c>
      <c r="D135" s="79" t="s">
        <v>647</v>
      </c>
      <c r="E135" s="80">
        <v>43651</v>
      </c>
      <c r="F135" s="79" t="s">
        <v>827</v>
      </c>
      <c r="G135" s="81">
        <v>1</v>
      </c>
      <c r="H135" s="82">
        <v>48287.89</v>
      </c>
      <c r="I135" s="83">
        <v>48287.89</v>
      </c>
      <c r="J135" s="83">
        <v>0</v>
      </c>
      <c r="K135" s="81">
        <v>0</v>
      </c>
      <c r="L135" s="79" t="s">
        <v>767</v>
      </c>
      <c r="M135" s="84" t="s">
        <v>535</v>
      </c>
      <c r="N135" s="85" t="s">
        <v>552</v>
      </c>
      <c r="O135" s="79" t="s">
        <v>553</v>
      </c>
      <c r="P135" s="79" t="s">
        <v>535</v>
      </c>
    </row>
    <row r="136" spans="1:16" x14ac:dyDescent="0.35">
      <c r="A136" s="79">
        <v>581670</v>
      </c>
      <c r="B136" s="79" t="s">
        <v>554</v>
      </c>
      <c r="C136" s="79" t="s">
        <v>830</v>
      </c>
      <c r="D136" s="79" t="s">
        <v>575</v>
      </c>
      <c r="E136" s="80">
        <v>44062</v>
      </c>
      <c r="F136" s="79" t="s">
        <v>831</v>
      </c>
      <c r="G136" s="81">
        <v>3</v>
      </c>
      <c r="H136" s="82">
        <v>190</v>
      </c>
      <c r="I136" s="83">
        <v>570</v>
      </c>
      <c r="J136" s="83">
        <v>0</v>
      </c>
      <c r="K136" s="81">
        <v>0</v>
      </c>
      <c r="L136" s="79" t="s">
        <v>571</v>
      </c>
      <c r="M136" s="84" t="s">
        <v>535</v>
      </c>
      <c r="N136" s="85" t="s">
        <v>536</v>
      </c>
      <c r="O136" s="79" t="s">
        <v>537</v>
      </c>
      <c r="P136" s="79" t="s">
        <v>535</v>
      </c>
    </row>
    <row r="137" spans="1:16" x14ac:dyDescent="0.35">
      <c r="A137" s="79">
        <v>581670</v>
      </c>
      <c r="B137" s="79" t="s">
        <v>707</v>
      </c>
      <c r="C137" s="79" t="s">
        <v>832</v>
      </c>
      <c r="D137" s="79" t="s">
        <v>833</v>
      </c>
      <c r="E137" s="80">
        <v>44532</v>
      </c>
      <c r="F137" s="79" t="s">
        <v>834</v>
      </c>
      <c r="G137" s="81">
        <v>5</v>
      </c>
      <c r="H137" s="82">
        <v>217</v>
      </c>
      <c r="I137" s="83">
        <v>1085</v>
      </c>
      <c r="J137" s="83">
        <v>0</v>
      </c>
      <c r="K137" s="81">
        <v>0</v>
      </c>
      <c r="L137" s="79" t="s">
        <v>835</v>
      </c>
      <c r="M137" s="79" t="s">
        <v>535</v>
      </c>
      <c r="N137" s="85" t="s">
        <v>552</v>
      </c>
      <c r="O137" s="79" t="s">
        <v>553</v>
      </c>
      <c r="P137" s="79" t="s">
        <v>535</v>
      </c>
    </row>
    <row r="138" spans="1:16" x14ac:dyDescent="0.35">
      <c r="A138" s="79">
        <v>581671</v>
      </c>
      <c r="B138" s="79" t="s">
        <v>836</v>
      </c>
      <c r="C138" s="79" t="s">
        <v>837</v>
      </c>
      <c r="D138" s="79" t="s">
        <v>575</v>
      </c>
      <c r="E138" s="80">
        <v>44783</v>
      </c>
      <c r="F138" s="79" t="s">
        <v>838</v>
      </c>
      <c r="G138" s="81">
        <v>2</v>
      </c>
      <c r="H138" s="82">
        <v>29630.35</v>
      </c>
      <c r="I138" s="83">
        <v>59260.7</v>
      </c>
      <c r="J138" s="83">
        <v>0</v>
      </c>
      <c r="K138" s="81">
        <v>0</v>
      </c>
      <c r="L138" s="79" t="s">
        <v>839</v>
      </c>
      <c r="M138" s="84" t="s">
        <v>535</v>
      </c>
      <c r="N138" s="85" t="s">
        <v>536</v>
      </c>
      <c r="O138" s="79" t="s">
        <v>537</v>
      </c>
      <c r="P138" s="79" t="s">
        <v>535</v>
      </c>
    </row>
    <row r="139" spans="1:16" x14ac:dyDescent="0.35">
      <c r="A139" s="79">
        <v>581672</v>
      </c>
      <c r="B139" s="79" t="s">
        <v>554</v>
      </c>
      <c r="C139" s="79" t="s">
        <v>840</v>
      </c>
      <c r="D139" s="79" t="s">
        <v>546</v>
      </c>
      <c r="E139" s="80">
        <v>44159</v>
      </c>
      <c r="F139" s="79" t="s">
        <v>841</v>
      </c>
      <c r="G139" s="81">
        <v>2</v>
      </c>
      <c r="H139" s="82">
        <v>168.82</v>
      </c>
      <c r="I139" s="83">
        <v>337.64</v>
      </c>
      <c r="J139" s="83">
        <v>0</v>
      </c>
      <c r="K139" s="81">
        <v>0</v>
      </c>
      <c r="L139" s="79" t="s">
        <v>842</v>
      </c>
      <c r="M139" s="84" t="s">
        <v>535</v>
      </c>
      <c r="N139" s="85" t="s">
        <v>536</v>
      </c>
      <c r="O139" s="79" t="s">
        <v>537</v>
      </c>
      <c r="P139" s="79" t="s">
        <v>535</v>
      </c>
    </row>
    <row r="140" spans="1:16" x14ac:dyDescent="0.35">
      <c r="A140" s="79">
        <v>581672</v>
      </c>
      <c r="B140" s="79" t="s">
        <v>554</v>
      </c>
      <c r="C140" s="79" t="s">
        <v>830</v>
      </c>
      <c r="D140" s="79" t="s">
        <v>546</v>
      </c>
      <c r="E140" s="80">
        <v>44062</v>
      </c>
      <c r="F140" s="79" t="s">
        <v>841</v>
      </c>
      <c r="G140" s="81">
        <v>3</v>
      </c>
      <c r="H140" s="82">
        <v>460</v>
      </c>
      <c r="I140" s="83">
        <v>1380</v>
      </c>
      <c r="J140" s="83">
        <v>0</v>
      </c>
      <c r="K140" s="81">
        <v>0</v>
      </c>
      <c r="L140" s="79" t="s">
        <v>571</v>
      </c>
      <c r="M140" s="84" t="s">
        <v>535</v>
      </c>
      <c r="N140" s="85" t="s">
        <v>536</v>
      </c>
      <c r="O140" s="79" t="s">
        <v>537</v>
      </c>
      <c r="P140" s="79" t="s">
        <v>535</v>
      </c>
    </row>
    <row r="141" spans="1:16" x14ac:dyDescent="0.35">
      <c r="A141" s="79">
        <v>581672</v>
      </c>
      <c r="B141" s="79" t="s">
        <v>707</v>
      </c>
      <c r="C141" s="79" t="s">
        <v>756</v>
      </c>
      <c r="D141" s="79" t="s">
        <v>843</v>
      </c>
      <c r="E141" s="80">
        <v>44130</v>
      </c>
      <c r="F141" s="79" t="s">
        <v>841</v>
      </c>
      <c r="G141" s="81">
        <v>2</v>
      </c>
      <c r="H141" s="82">
        <v>0.01</v>
      </c>
      <c r="I141" s="83">
        <v>0.02</v>
      </c>
      <c r="J141" s="83">
        <v>0</v>
      </c>
      <c r="K141" s="81">
        <v>0</v>
      </c>
      <c r="L141" s="79" t="s">
        <v>753</v>
      </c>
      <c r="M141" s="84" t="s">
        <v>535</v>
      </c>
      <c r="N141" s="85" t="s">
        <v>552</v>
      </c>
      <c r="O141" s="79" t="s">
        <v>553</v>
      </c>
      <c r="P141" s="79" t="s">
        <v>759</v>
      </c>
    </row>
    <row r="142" spans="1:16" x14ac:dyDescent="0.35">
      <c r="A142" s="79">
        <v>581672</v>
      </c>
      <c r="B142" s="79" t="s">
        <v>750</v>
      </c>
      <c r="C142" s="79" t="s">
        <v>760</v>
      </c>
      <c r="D142" s="79" t="s">
        <v>843</v>
      </c>
      <c r="E142" s="80">
        <v>44103</v>
      </c>
      <c r="F142" s="79" t="s">
        <v>841</v>
      </c>
      <c r="G142" s="81">
        <v>2</v>
      </c>
      <c r="H142" s="82">
        <v>2887.5</v>
      </c>
      <c r="I142" s="83">
        <v>5775</v>
      </c>
      <c r="J142" s="83">
        <v>0</v>
      </c>
      <c r="K142" s="81">
        <v>0</v>
      </c>
      <c r="L142" s="79" t="s">
        <v>753</v>
      </c>
      <c r="M142" s="79" t="s">
        <v>535</v>
      </c>
      <c r="N142" s="85" t="s">
        <v>552</v>
      </c>
      <c r="O142" s="79" t="s">
        <v>553</v>
      </c>
      <c r="P142" s="79" t="s">
        <v>759</v>
      </c>
    </row>
    <row r="143" spans="1:16" x14ac:dyDescent="0.35">
      <c r="A143" s="79">
        <v>581672</v>
      </c>
      <c r="B143" s="79" t="s">
        <v>559</v>
      </c>
      <c r="C143" s="79" t="s">
        <v>844</v>
      </c>
      <c r="D143" s="79" t="s">
        <v>625</v>
      </c>
      <c r="E143" s="80">
        <v>42970</v>
      </c>
      <c r="F143" s="79" t="s">
        <v>841</v>
      </c>
      <c r="G143" s="81">
        <v>10</v>
      </c>
      <c r="H143" s="82">
        <v>810</v>
      </c>
      <c r="I143" s="83">
        <v>8100</v>
      </c>
      <c r="J143" s="83">
        <v>0</v>
      </c>
      <c r="K143" s="81">
        <v>0</v>
      </c>
      <c r="L143" s="79" t="s">
        <v>845</v>
      </c>
      <c r="M143" s="84" t="s">
        <v>535</v>
      </c>
      <c r="N143" s="85" t="s">
        <v>552</v>
      </c>
      <c r="O143" s="79" t="s">
        <v>553</v>
      </c>
      <c r="P143" s="79" t="s">
        <v>535</v>
      </c>
    </row>
    <row r="144" spans="1:16" x14ac:dyDescent="0.35">
      <c r="A144" s="79">
        <v>581673</v>
      </c>
      <c r="B144" s="79" t="s">
        <v>836</v>
      </c>
      <c r="C144" s="79" t="s">
        <v>837</v>
      </c>
      <c r="D144" s="79" t="s">
        <v>792</v>
      </c>
      <c r="E144" s="80">
        <v>44783</v>
      </c>
      <c r="F144" s="79" t="s">
        <v>846</v>
      </c>
      <c r="G144" s="81">
        <v>2</v>
      </c>
      <c r="H144" s="82">
        <v>470.5</v>
      </c>
      <c r="I144" s="83">
        <v>941</v>
      </c>
      <c r="J144" s="83">
        <v>0</v>
      </c>
      <c r="K144" s="81">
        <v>0</v>
      </c>
      <c r="L144" s="79" t="s">
        <v>839</v>
      </c>
      <c r="M144" s="84" t="s">
        <v>535</v>
      </c>
      <c r="N144" s="85" t="s">
        <v>536</v>
      </c>
      <c r="O144" s="79" t="s">
        <v>537</v>
      </c>
      <c r="P144" s="79" t="s">
        <v>535</v>
      </c>
    </row>
    <row r="145" spans="1:16" x14ac:dyDescent="0.35">
      <c r="A145" s="79">
        <v>581673</v>
      </c>
      <c r="B145" s="79" t="s">
        <v>538</v>
      </c>
      <c r="C145" s="79" t="s">
        <v>847</v>
      </c>
      <c r="D145" s="79" t="s">
        <v>785</v>
      </c>
      <c r="E145" s="80">
        <v>44307</v>
      </c>
      <c r="F145" s="79" t="s">
        <v>848</v>
      </c>
      <c r="G145" s="81">
        <v>6</v>
      </c>
      <c r="H145" s="82">
        <v>410</v>
      </c>
      <c r="I145" s="83">
        <v>2460</v>
      </c>
      <c r="J145" s="83">
        <v>0</v>
      </c>
      <c r="K145" s="81">
        <v>0</v>
      </c>
      <c r="L145" s="79" t="s">
        <v>571</v>
      </c>
      <c r="M145" s="84" t="s">
        <v>535</v>
      </c>
      <c r="N145" s="85" t="s">
        <v>536</v>
      </c>
      <c r="O145" s="79" t="s">
        <v>537</v>
      </c>
      <c r="P145" s="79" t="s">
        <v>535</v>
      </c>
    </row>
    <row r="146" spans="1:16" x14ac:dyDescent="0.35">
      <c r="A146" s="79">
        <v>581673</v>
      </c>
      <c r="B146" s="79" t="s">
        <v>554</v>
      </c>
      <c r="C146" s="79" t="s">
        <v>840</v>
      </c>
      <c r="D146" s="79" t="s">
        <v>532</v>
      </c>
      <c r="E146" s="80">
        <v>44159</v>
      </c>
      <c r="F146" s="79" t="s">
        <v>848</v>
      </c>
      <c r="G146" s="81">
        <v>6</v>
      </c>
      <c r="H146" s="82">
        <v>330.33</v>
      </c>
      <c r="I146" s="83">
        <v>1981.98</v>
      </c>
      <c r="J146" s="83">
        <v>0</v>
      </c>
      <c r="K146" s="81">
        <v>0</v>
      </c>
      <c r="L146" s="79" t="s">
        <v>842</v>
      </c>
      <c r="M146" s="79" t="s">
        <v>535</v>
      </c>
      <c r="N146" s="85" t="s">
        <v>536</v>
      </c>
      <c r="O146" s="79" t="s">
        <v>537</v>
      </c>
      <c r="P146" s="79" t="s">
        <v>535</v>
      </c>
    </row>
    <row r="147" spans="1:16" x14ac:dyDescent="0.35">
      <c r="A147" s="79">
        <v>581673</v>
      </c>
      <c r="B147" s="79" t="s">
        <v>554</v>
      </c>
      <c r="C147" s="79" t="s">
        <v>840</v>
      </c>
      <c r="D147" s="79" t="s">
        <v>575</v>
      </c>
      <c r="E147" s="80">
        <v>44159</v>
      </c>
      <c r="F147" s="79" t="s">
        <v>848</v>
      </c>
      <c r="G147" s="81">
        <v>2</v>
      </c>
      <c r="H147" s="82">
        <v>330.33</v>
      </c>
      <c r="I147" s="83">
        <v>660.66</v>
      </c>
      <c r="J147" s="83">
        <v>0</v>
      </c>
      <c r="K147" s="81">
        <v>0</v>
      </c>
      <c r="L147" s="79" t="s">
        <v>842</v>
      </c>
      <c r="M147" s="84" t="s">
        <v>535</v>
      </c>
      <c r="N147" s="85" t="s">
        <v>536</v>
      </c>
      <c r="O147" s="79" t="s">
        <v>537</v>
      </c>
      <c r="P147" s="79" t="s">
        <v>535</v>
      </c>
    </row>
    <row r="148" spans="1:16" x14ac:dyDescent="0.35">
      <c r="A148" s="79">
        <v>581673</v>
      </c>
      <c r="B148" s="79" t="s">
        <v>538</v>
      </c>
      <c r="C148" s="79" t="s">
        <v>569</v>
      </c>
      <c r="D148" s="79" t="s">
        <v>792</v>
      </c>
      <c r="E148" s="80">
        <v>43885</v>
      </c>
      <c r="F148" s="79" t="s">
        <v>848</v>
      </c>
      <c r="G148" s="81">
        <v>3</v>
      </c>
      <c r="H148" s="82">
        <v>397.98</v>
      </c>
      <c r="I148" s="83">
        <v>1193.94</v>
      </c>
      <c r="J148" s="83">
        <v>0</v>
      </c>
      <c r="K148" s="81">
        <v>0</v>
      </c>
      <c r="L148" s="79" t="s">
        <v>571</v>
      </c>
      <c r="M148" s="84" t="s">
        <v>535</v>
      </c>
      <c r="N148" s="85" t="s">
        <v>536</v>
      </c>
      <c r="O148" s="79" t="s">
        <v>537</v>
      </c>
      <c r="P148" s="79" t="s">
        <v>535</v>
      </c>
    </row>
    <row r="149" spans="1:16" x14ac:dyDescent="0.35">
      <c r="A149" s="79">
        <v>581673</v>
      </c>
      <c r="B149" s="79" t="s">
        <v>707</v>
      </c>
      <c r="C149" s="79" t="s">
        <v>832</v>
      </c>
      <c r="D149" s="79" t="s">
        <v>849</v>
      </c>
      <c r="E149" s="80">
        <v>44532</v>
      </c>
      <c r="F149" s="79" t="s">
        <v>846</v>
      </c>
      <c r="G149" s="81">
        <v>5</v>
      </c>
      <c r="H149" s="82">
        <v>378.7</v>
      </c>
      <c r="I149" s="83">
        <v>1893.5</v>
      </c>
      <c r="J149" s="83">
        <v>0</v>
      </c>
      <c r="K149" s="81">
        <v>0</v>
      </c>
      <c r="L149" s="79" t="s">
        <v>835</v>
      </c>
      <c r="M149" s="79" t="s">
        <v>535</v>
      </c>
      <c r="N149" s="85" t="s">
        <v>552</v>
      </c>
      <c r="O149" s="79" t="s">
        <v>553</v>
      </c>
      <c r="P149" s="79" t="s">
        <v>535</v>
      </c>
    </row>
    <row r="150" spans="1:16" x14ac:dyDescent="0.35">
      <c r="A150" s="79">
        <v>582424</v>
      </c>
      <c r="B150" s="79" t="s">
        <v>685</v>
      </c>
      <c r="C150" s="79" t="s">
        <v>686</v>
      </c>
      <c r="D150" s="79" t="s">
        <v>792</v>
      </c>
      <c r="E150" s="80">
        <v>44883</v>
      </c>
      <c r="F150" s="79" t="s">
        <v>850</v>
      </c>
      <c r="G150" s="81">
        <v>1</v>
      </c>
      <c r="H150" s="82">
        <v>74.41</v>
      </c>
      <c r="I150" s="83">
        <v>74.41</v>
      </c>
      <c r="J150" s="83">
        <v>0</v>
      </c>
      <c r="K150" s="81">
        <v>0</v>
      </c>
      <c r="L150" s="79" t="s">
        <v>688</v>
      </c>
      <c r="M150" s="84" t="s">
        <v>535</v>
      </c>
      <c r="N150" s="85" t="s">
        <v>536</v>
      </c>
      <c r="O150" s="79" t="s">
        <v>537</v>
      </c>
      <c r="P150" s="79" t="s">
        <v>689</v>
      </c>
    </row>
    <row r="151" spans="1:16" x14ac:dyDescent="0.35">
      <c r="A151" s="79">
        <v>582424</v>
      </c>
      <c r="B151" s="79" t="s">
        <v>685</v>
      </c>
      <c r="C151" s="79" t="s">
        <v>690</v>
      </c>
      <c r="D151" s="79" t="s">
        <v>792</v>
      </c>
      <c r="E151" s="80">
        <v>44375</v>
      </c>
      <c r="F151" s="79" t="s">
        <v>851</v>
      </c>
      <c r="G151" s="81">
        <v>2</v>
      </c>
      <c r="H151" s="82">
        <v>74.739999999999995</v>
      </c>
      <c r="I151" s="83">
        <v>149.47999999999999</v>
      </c>
      <c r="J151" s="83">
        <v>0</v>
      </c>
      <c r="K151" s="81">
        <v>0</v>
      </c>
      <c r="L151" s="79" t="s">
        <v>688</v>
      </c>
      <c r="M151" s="79" t="s">
        <v>535</v>
      </c>
      <c r="N151" s="85" t="s">
        <v>536</v>
      </c>
      <c r="O151" s="79" t="s">
        <v>537</v>
      </c>
      <c r="P151" s="79" t="s">
        <v>689</v>
      </c>
    </row>
    <row r="152" spans="1:16" x14ac:dyDescent="0.35">
      <c r="A152" s="79">
        <v>582424</v>
      </c>
      <c r="B152" s="79" t="s">
        <v>597</v>
      </c>
      <c r="C152" s="79" t="s">
        <v>598</v>
      </c>
      <c r="D152" s="79" t="s">
        <v>852</v>
      </c>
      <c r="E152" s="80">
        <v>42355</v>
      </c>
      <c r="F152" s="79" t="s">
        <v>853</v>
      </c>
      <c r="G152" s="81">
        <v>2</v>
      </c>
      <c r="H152" s="82">
        <v>89.6</v>
      </c>
      <c r="I152" s="83">
        <v>179.2</v>
      </c>
      <c r="J152" s="83">
        <v>0</v>
      </c>
      <c r="K152" s="81">
        <v>0</v>
      </c>
      <c r="L152" s="79" t="s">
        <v>601</v>
      </c>
      <c r="M152" s="84" t="s">
        <v>535</v>
      </c>
      <c r="N152" s="85" t="s">
        <v>536</v>
      </c>
      <c r="O152" s="79" t="s">
        <v>537</v>
      </c>
      <c r="P152" s="79" t="s">
        <v>535</v>
      </c>
    </row>
    <row r="153" spans="1:16" x14ac:dyDescent="0.35">
      <c r="A153" s="79">
        <v>582425</v>
      </c>
      <c r="B153" s="79" t="s">
        <v>685</v>
      </c>
      <c r="C153" s="79" t="s">
        <v>686</v>
      </c>
      <c r="D153" s="79" t="s">
        <v>546</v>
      </c>
      <c r="E153" s="80">
        <v>44883</v>
      </c>
      <c r="F153" s="79" t="s">
        <v>854</v>
      </c>
      <c r="G153" s="81">
        <v>2</v>
      </c>
      <c r="H153" s="82">
        <v>265.10000000000002</v>
      </c>
      <c r="I153" s="83">
        <v>530.20000000000005</v>
      </c>
      <c r="J153" s="83">
        <v>0</v>
      </c>
      <c r="K153" s="81">
        <v>0</v>
      </c>
      <c r="L153" s="79" t="s">
        <v>688</v>
      </c>
      <c r="M153" s="84" t="s">
        <v>535</v>
      </c>
      <c r="N153" s="85" t="s">
        <v>536</v>
      </c>
      <c r="O153" s="79" t="s">
        <v>537</v>
      </c>
      <c r="P153" s="79" t="s">
        <v>689</v>
      </c>
    </row>
    <row r="154" spans="1:16" x14ac:dyDescent="0.35">
      <c r="A154" s="79">
        <v>582425</v>
      </c>
      <c r="B154" s="79" t="s">
        <v>685</v>
      </c>
      <c r="C154" s="79" t="s">
        <v>690</v>
      </c>
      <c r="D154" s="79" t="s">
        <v>546</v>
      </c>
      <c r="E154" s="80">
        <v>44375</v>
      </c>
      <c r="F154" s="79" t="s">
        <v>855</v>
      </c>
      <c r="G154" s="81">
        <v>2</v>
      </c>
      <c r="H154" s="82">
        <v>266.26</v>
      </c>
      <c r="I154" s="83">
        <v>532.52</v>
      </c>
      <c r="J154" s="83">
        <v>0</v>
      </c>
      <c r="K154" s="81">
        <v>0</v>
      </c>
      <c r="L154" s="79" t="s">
        <v>688</v>
      </c>
      <c r="M154" s="79" t="s">
        <v>535</v>
      </c>
      <c r="N154" s="85" t="s">
        <v>536</v>
      </c>
      <c r="O154" s="79" t="s">
        <v>537</v>
      </c>
      <c r="P154" s="79" t="s">
        <v>689</v>
      </c>
    </row>
    <row r="155" spans="1:16" x14ac:dyDescent="0.35">
      <c r="A155" s="79">
        <v>582425</v>
      </c>
      <c r="B155" s="79" t="s">
        <v>597</v>
      </c>
      <c r="C155" s="79" t="s">
        <v>598</v>
      </c>
      <c r="D155" s="79" t="s">
        <v>856</v>
      </c>
      <c r="E155" s="80">
        <v>42355</v>
      </c>
      <c r="F155" s="79" t="s">
        <v>857</v>
      </c>
      <c r="G155" s="81">
        <v>3</v>
      </c>
      <c r="H155" s="82">
        <v>425.6</v>
      </c>
      <c r="I155" s="83">
        <v>1276.8</v>
      </c>
      <c r="J155" s="83">
        <v>0</v>
      </c>
      <c r="K155" s="81">
        <v>0</v>
      </c>
      <c r="L155" s="79" t="s">
        <v>601</v>
      </c>
      <c r="M155" s="84" t="s">
        <v>535</v>
      </c>
      <c r="N155" s="85" t="s">
        <v>536</v>
      </c>
      <c r="O155" s="79" t="s">
        <v>537</v>
      </c>
      <c r="P155" s="79" t="s">
        <v>535</v>
      </c>
    </row>
    <row r="156" spans="1:16" x14ac:dyDescent="0.35">
      <c r="A156" s="79">
        <v>582681</v>
      </c>
      <c r="B156" s="79" t="s">
        <v>858</v>
      </c>
      <c r="C156" s="79" t="s">
        <v>859</v>
      </c>
      <c r="D156" s="79" t="s">
        <v>532</v>
      </c>
      <c r="E156" s="80">
        <v>44874</v>
      </c>
      <c r="F156" s="79" t="s">
        <v>860</v>
      </c>
      <c r="G156" s="81">
        <v>17</v>
      </c>
      <c r="H156" s="82">
        <v>31664.12</v>
      </c>
      <c r="I156" s="83">
        <v>538290.04</v>
      </c>
      <c r="J156" s="83">
        <v>379969.44</v>
      </c>
      <c r="K156" s="81">
        <v>12</v>
      </c>
      <c r="L156" s="79" t="s">
        <v>861</v>
      </c>
      <c r="M156" s="84" t="s">
        <v>535</v>
      </c>
      <c r="N156" s="85" t="s">
        <v>536</v>
      </c>
      <c r="O156" s="79" t="s">
        <v>537</v>
      </c>
      <c r="P156" s="79" t="s">
        <v>535</v>
      </c>
    </row>
    <row r="157" spans="1:16" x14ac:dyDescent="0.35">
      <c r="A157" s="79">
        <v>582681</v>
      </c>
      <c r="B157" s="79" t="s">
        <v>862</v>
      </c>
      <c r="C157" s="79" t="s">
        <v>863</v>
      </c>
      <c r="D157" s="79" t="s">
        <v>532</v>
      </c>
      <c r="E157" s="80">
        <v>44585</v>
      </c>
      <c r="F157" s="79" t="s">
        <v>860</v>
      </c>
      <c r="G157" s="81">
        <v>17</v>
      </c>
      <c r="H157" s="82">
        <v>34435</v>
      </c>
      <c r="I157" s="83">
        <v>585395</v>
      </c>
      <c r="J157" s="83">
        <v>0</v>
      </c>
      <c r="K157" s="81">
        <v>0</v>
      </c>
      <c r="L157" s="79" t="s">
        <v>864</v>
      </c>
      <c r="M157" s="84" t="s">
        <v>535</v>
      </c>
      <c r="N157" s="85" t="s">
        <v>536</v>
      </c>
      <c r="O157" s="79" t="s">
        <v>537</v>
      </c>
      <c r="P157" s="79" t="s">
        <v>535</v>
      </c>
    </row>
    <row r="158" spans="1:16" x14ac:dyDescent="0.35">
      <c r="A158" s="79">
        <v>582681</v>
      </c>
      <c r="B158" s="79" t="s">
        <v>865</v>
      </c>
      <c r="C158" s="79" t="s">
        <v>866</v>
      </c>
      <c r="D158" s="79" t="s">
        <v>532</v>
      </c>
      <c r="E158" s="80">
        <v>43976</v>
      </c>
      <c r="F158" s="79" t="s">
        <v>860</v>
      </c>
      <c r="G158" s="81">
        <v>20</v>
      </c>
      <c r="H158" s="82">
        <v>31470.32</v>
      </c>
      <c r="I158" s="83">
        <v>629406.4</v>
      </c>
      <c r="J158" s="83">
        <v>0</v>
      </c>
      <c r="K158" s="81">
        <v>0</v>
      </c>
      <c r="L158" s="79" t="s">
        <v>867</v>
      </c>
      <c r="M158" s="84" t="s">
        <v>535</v>
      </c>
      <c r="N158" s="85" t="s">
        <v>536</v>
      </c>
      <c r="O158" s="79" t="s">
        <v>537</v>
      </c>
      <c r="P158" s="79" t="s">
        <v>535</v>
      </c>
    </row>
    <row r="159" spans="1:16" x14ac:dyDescent="0.35">
      <c r="A159" s="79">
        <v>582681</v>
      </c>
      <c r="B159" s="79" t="s">
        <v>597</v>
      </c>
      <c r="C159" s="79" t="s">
        <v>608</v>
      </c>
      <c r="D159" s="79" t="s">
        <v>868</v>
      </c>
      <c r="E159" s="80">
        <v>42460</v>
      </c>
      <c r="F159" s="79" t="s">
        <v>869</v>
      </c>
      <c r="G159" s="81">
        <v>10</v>
      </c>
      <c r="H159" s="82">
        <v>9593.27</v>
      </c>
      <c r="I159" s="83">
        <v>95932.7</v>
      </c>
      <c r="J159" s="83">
        <v>0</v>
      </c>
      <c r="K159" s="81">
        <v>0</v>
      </c>
      <c r="L159" s="79" t="s">
        <v>611</v>
      </c>
      <c r="M159" s="84" t="s">
        <v>535</v>
      </c>
      <c r="N159" s="85" t="s">
        <v>536</v>
      </c>
      <c r="O159" s="79" t="s">
        <v>537</v>
      </c>
      <c r="P159" s="79" t="s">
        <v>535</v>
      </c>
    </row>
    <row r="160" spans="1:16" x14ac:dyDescent="0.35">
      <c r="A160" s="79">
        <v>582682</v>
      </c>
      <c r="B160" s="79" t="s">
        <v>597</v>
      </c>
      <c r="C160" s="79" t="s">
        <v>598</v>
      </c>
      <c r="D160" s="79" t="s">
        <v>629</v>
      </c>
      <c r="E160" s="80">
        <v>42355</v>
      </c>
      <c r="F160" s="79" t="s">
        <v>870</v>
      </c>
      <c r="G160" s="81">
        <v>1</v>
      </c>
      <c r="H160" s="82">
        <v>395.74</v>
      </c>
      <c r="I160" s="83">
        <v>395.74</v>
      </c>
      <c r="J160" s="83">
        <v>0</v>
      </c>
      <c r="K160" s="81">
        <v>0</v>
      </c>
      <c r="L160" s="79" t="s">
        <v>601</v>
      </c>
      <c r="M160" s="84" t="s">
        <v>535</v>
      </c>
      <c r="N160" s="85" t="s">
        <v>536</v>
      </c>
      <c r="O160" s="79" t="s">
        <v>537</v>
      </c>
      <c r="P160" s="79" t="s">
        <v>535</v>
      </c>
    </row>
    <row r="161" spans="1:16" x14ac:dyDescent="0.35">
      <c r="A161" s="79">
        <v>582683</v>
      </c>
      <c r="B161" s="79" t="s">
        <v>597</v>
      </c>
      <c r="C161" s="79" t="s">
        <v>608</v>
      </c>
      <c r="D161" s="79" t="s">
        <v>871</v>
      </c>
      <c r="E161" s="80">
        <v>42460</v>
      </c>
      <c r="F161" s="79" t="s">
        <v>872</v>
      </c>
      <c r="G161" s="81">
        <v>10</v>
      </c>
      <c r="H161" s="82">
        <v>1727.37</v>
      </c>
      <c r="I161" s="83">
        <v>17273.7</v>
      </c>
      <c r="J161" s="83">
        <v>0</v>
      </c>
      <c r="K161" s="81">
        <v>0</v>
      </c>
      <c r="L161" s="79" t="s">
        <v>611</v>
      </c>
      <c r="M161" s="84" t="s">
        <v>535</v>
      </c>
      <c r="N161" s="85" t="s">
        <v>536</v>
      </c>
      <c r="O161" s="79" t="s">
        <v>537</v>
      </c>
      <c r="P161" s="79" t="s">
        <v>535</v>
      </c>
    </row>
    <row r="162" spans="1:16" x14ac:dyDescent="0.35">
      <c r="A162" s="79">
        <v>582684</v>
      </c>
      <c r="B162" s="79" t="s">
        <v>597</v>
      </c>
      <c r="C162" s="79" t="s">
        <v>608</v>
      </c>
      <c r="D162" s="79" t="s">
        <v>873</v>
      </c>
      <c r="E162" s="80">
        <v>42460</v>
      </c>
      <c r="F162" s="79" t="s">
        <v>874</v>
      </c>
      <c r="G162" s="81">
        <v>10</v>
      </c>
      <c r="H162" s="82">
        <v>13694.65</v>
      </c>
      <c r="I162" s="83">
        <v>136946.5</v>
      </c>
      <c r="J162" s="83">
        <v>0</v>
      </c>
      <c r="K162" s="81">
        <v>0</v>
      </c>
      <c r="L162" s="79" t="s">
        <v>611</v>
      </c>
      <c r="M162" s="84" t="s">
        <v>535</v>
      </c>
      <c r="N162" s="85" t="s">
        <v>536</v>
      </c>
      <c r="O162" s="79" t="s">
        <v>537</v>
      </c>
      <c r="P162" s="79" t="s">
        <v>535</v>
      </c>
    </row>
    <row r="163" spans="1:16" x14ac:dyDescent="0.35">
      <c r="A163" s="79">
        <v>582685</v>
      </c>
      <c r="B163" s="79" t="s">
        <v>685</v>
      </c>
      <c r="C163" s="79" t="s">
        <v>686</v>
      </c>
      <c r="D163" s="79" t="s">
        <v>532</v>
      </c>
      <c r="E163" s="80">
        <v>44883</v>
      </c>
      <c r="F163" s="79" t="s">
        <v>875</v>
      </c>
      <c r="G163" s="81">
        <v>1</v>
      </c>
      <c r="H163" s="82">
        <v>3881.97</v>
      </c>
      <c r="I163" s="83">
        <v>3881.97</v>
      </c>
      <c r="J163" s="83">
        <v>0</v>
      </c>
      <c r="K163" s="81">
        <v>0</v>
      </c>
      <c r="L163" s="79" t="s">
        <v>688</v>
      </c>
      <c r="M163" s="84" t="s">
        <v>535</v>
      </c>
      <c r="N163" s="85" t="s">
        <v>536</v>
      </c>
      <c r="O163" s="79" t="s">
        <v>537</v>
      </c>
      <c r="P163" s="79" t="s">
        <v>689</v>
      </c>
    </row>
    <row r="164" spans="1:16" x14ac:dyDescent="0.35">
      <c r="A164" s="79">
        <v>582685</v>
      </c>
      <c r="B164" s="79" t="s">
        <v>685</v>
      </c>
      <c r="C164" s="79" t="s">
        <v>690</v>
      </c>
      <c r="D164" s="79" t="s">
        <v>532</v>
      </c>
      <c r="E164" s="80">
        <v>44375</v>
      </c>
      <c r="F164" s="79" t="s">
        <v>876</v>
      </c>
      <c r="G164" s="81">
        <v>1</v>
      </c>
      <c r="H164" s="82">
        <v>3899.07</v>
      </c>
      <c r="I164" s="83">
        <v>3899.07</v>
      </c>
      <c r="J164" s="83">
        <v>0</v>
      </c>
      <c r="K164" s="81">
        <v>0</v>
      </c>
      <c r="L164" s="79" t="s">
        <v>688</v>
      </c>
      <c r="M164" s="79" t="s">
        <v>535</v>
      </c>
      <c r="N164" s="85" t="s">
        <v>536</v>
      </c>
      <c r="O164" s="79" t="s">
        <v>537</v>
      </c>
      <c r="P164" s="79" t="s">
        <v>689</v>
      </c>
    </row>
    <row r="165" spans="1:16" x14ac:dyDescent="0.35">
      <c r="A165" s="79">
        <v>582685</v>
      </c>
      <c r="B165" s="79" t="s">
        <v>597</v>
      </c>
      <c r="C165" s="79" t="s">
        <v>598</v>
      </c>
      <c r="D165" s="79" t="s">
        <v>785</v>
      </c>
      <c r="E165" s="80">
        <v>42355</v>
      </c>
      <c r="F165" s="79" t="s">
        <v>876</v>
      </c>
      <c r="G165" s="81">
        <v>2</v>
      </c>
      <c r="H165" s="82">
        <v>5072</v>
      </c>
      <c r="I165" s="83">
        <v>10144</v>
      </c>
      <c r="J165" s="83">
        <v>0</v>
      </c>
      <c r="K165" s="81">
        <v>0</v>
      </c>
      <c r="L165" s="79" t="s">
        <v>601</v>
      </c>
      <c r="M165" s="84" t="s">
        <v>535</v>
      </c>
      <c r="N165" s="85" t="s">
        <v>536</v>
      </c>
      <c r="O165" s="79" t="s">
        <v>537</v>
      </c>
      <c r="P165" s="79" t="s">
        <v>535</v>
      </c>
    </row>
    <row r="166" spans="1:16" x14ac:dyDescent="0.35">
      <c r="A166" s="79">
        <v>582685</v>
      </c>
      <c r="B166" s="79" t="s">
        <v>707</v>
      </c>
      <c r="C166" s="79" t="s">
        <v>877</v>
      </c>
      <c r="D166" s="79" t="s">
        <v>546</v>
      </c>
      <c r="E166" s="80">
        <v>44064</v>
      </c>
      <c r="F166" s="79" t="s">
        <v>876</v>
      </c>
      <c r="G166" s="81">
        <v>3</v>
      </c>
      <c r="H166" s="82">
        <v>21000</v>
      </c>
      <c r="I166" s="83">
        <v>63000</v>
      </c>
      <c r="J166" s="83">
        <v>0</v>
      </c>
      <c r="K166" s="81">
        <v>0</v>
      </c>
      <c r="L166" s="79" t="s">
        <v>722</v>
      </c>
      <c r="M166" s="84" t="s">
        <v>535</v>
      </c>
      <c r="N166" s="85" t="s">
        <v>552</v>
      </c>
      <c r="O166" s="79" t="s">
        <v>553</v>
      </c>
      <c r="P166" s="79" t="s">
        <v>535</v>
      </c>
    </row>
    <row r="167" spans="1:16" x14ac:dyDescent="0.35">
      <c r="A167" s="79">
        <v>582714</v>
      </c>
      <c r="B167" s="79" t="s">
        <v>597</v>
      </c>
      <c r="C167" s="79" t="s">
        <v>608</v>
      </c>
      <c r="D167" s="79" t="s">
        <v>878</v>
      </c>
      <c r="E167" s="80">
        <v>42460</v>
      </c>
      <c r="F167" s="79" t="s">
        <v>879</v>
      </c>
      <c r="G167" s="81">
        <v>10</v>
      </c>
      <c r="H167" s="82">
        <v>78.37</v>
      </c>
      <c r="I167" s="83">
        <v>783.7</v>
      </c>
      <c r="J167" s="83">
        <v>0</v>
      </c>
      <c r="K167" s="81">
        <v>0</v>
      </c>
      <c r="L167" s="79" t="s">
        <v>611</v>
      </c>
      <c r="M167" s="84" t="s">
        <v>535</v>
      </c>
      <c r="N167" s="85" t="s">
        <v>536</v>
      </c>
      <c r="O167" s="79" t="s">
        <v>537</v>
      </c>
      <c r="P167" s="79" t="s">
        <v>535</v>
      </c>
    </row>
    <row r="168" spans="1:16" x14ac:dyDescent="0.35">
      <c r="A168" s="79">
        <v>582716</v>
      </c>
      <c r="B168" s="79" t="s">
        <v>597</v>
      </c>
      <c r="C168" s="79" t="s">
        <v>608</v>
      </c>
      <c r="D168" s="79" t="s">
        <v>880</v>
      </c>
      <c r="E168" s="80">
        <v>42460</v>
      </c>
      <c r="F168" s="79" t="s">
        <v>881</v>
      </c>
      <c r="G168" s="81">
        <v>10</v>
      </c>
      <c r="H168" s="82">
        <v>125.27</v>
      </c>
      <c r="I168" s="83">
        <v>1252.7</v>
      </c>
      <c r="J168" s="83">
        <v>0</v>
      </c>
      <c r="K168" s="81">
        <v>0</v>
      </c>
      <c r="L168" s="79" t="s">
        <v>611</v>
      </c>
      <c r="M168" s="84" t="s">
        <v>535</v>
      </c>
      <c r="N168" s="85" t="s">
        <v>536</v>
      </c>
      <c r="O168" s="79" t="s">
        <v>537</v>
      </c>
      <c r="P168" s="79" t="s">
        <v>535</v>
      </c>
    </row>
    <row r="169" spans="1:16" x14ac:dyDescent="0.35">
      <c r="A169" s="79">
        <v>582728</v>
      </c>
      <c r="B169" s="79" t="s">
        <v>554</v>
      </c>
      <c r="C169" s="79" t="s">
        <v>882</v>
      </c>
      <c r="D169" s="79" t="s">
        <v>721</v>
      </c>
      <c r="E169" s="80">
        <v>43153</v>
      </c>
      <c r="F169" s="79" t="s">
        <v>883</v>
      </c>
      <c r="G169" s="81">
        <v>10</v>
      </c>
      <c r="H169" s="82">
        <v>354.67</v>
      </c>
      <c r="I169" s="83">
        <v>3546.7</v>
      </c>
      <c r="J169" s="83">
        <v>0</v>
      </c>
      <c r="K169" s="81">
        <v>0</v>
      </c>
      <c r="L169" s="79" t="s">
        <v>884</v>
      </c>
      <c r="M169" s="84" t="s">
        <v>535</v>
      </c>
      <c r="N169" s="85" t="s">
        <v>536</v>
      </c>
      <c r="O169" s="79" t="s">
        <v>537</v>
      </c>
      <c r="P169" s="79" t="s">
        <v>535</v>
      </c>
    </row>
    <row r="170" spans="1:16" x14ac:dyDescent="0.35">
      <c r="A170" s="79">
        <v>583321</v>
      </c>
      <c r="B170" s="79" t="s">
        <v>815</v>
      </c>
      <c r="C170" s="79" t="s">
        <v>885</v>
      </c>
      <c r="D170" s="79" t="s">
        <v>556</v>
      </c>
      <c r="E170" s="80">
        <v>42985</v>
      </c>
      <c r="F170" s="79" t="s">
        <v>886</v>
      </c>
      <c r="G170" s="81">
        <v>2</v>
      </c>
      <c r="H170" s="82">
        <v>543.6</v>
      </c>
      <c r="I170" s="83">
        <v>1087.2</v>
      </c>
      <c r="J170" s="83">
        <v>0</v>
      </c>
      <c r="K170" s="81">
        <v>0</v>
      </c>
      <c r="L170" s="79" t="s">
        <v>541</v>
      </c>
      <c r="M170" s="84" t="s">
        <v>535</v>
      </c>
      <c r="N170" s="85" t="s">
        <v>536</v>
      </c>
      <c r="O170" s="79" t="s">
        <v>537</v>
      </c>
      <c r="P170" s="79" t="s">
        <v>535</v>
      </c>
    </row>
    <row r="171" spans="1:16" x14ac:dyDescent="0.35">
      <c r="A171" s="79">
        <v>583381</v>
      </c>
      <c r="B171" s="79" t="s">
        <v>581</v>
      </c>
      <c r="C171" s="79" t="s">
        <v>582</v>
      </c>
      <c r="D171" s="79" t="s">
        <v>632</v>
      </c>
      <c r="E171" s="80">
        <v>42384</v>
      </c>
      <c r="F171" s="79" t="s">
        <v>887</v>
      </c>
      <c r="G171" s="81">
        <v>2</v>
      </c>
      <c r="H171" s="82">
        <v>143.54</v>
      </c>
      <c r="I171" s="83">
        <v>287.08</v>
      </c>
      <c r="J171" s="83">
        <v>0</v>
      </c>
      <c r="K171" s="81">
        <v>0</v>
      </c>
      <c r="L171" s="79" t="s">
        <v>584</v>
      </c>
      <c r="M171" s="84" t="s">
        <v>535</v>
      </c>
      <c r="N171" s="85" t="s">
        <v>536</v>
      </c>
      <c r="O171" s="79" t="s">
        <v>537</v>
      </c>
      <c r="P171" s="79" t="s">
        <v>535</v>
      </c>
    </row>
    <row r="172" spans="1:16" x14ac:dyDescent="0.35">
      <c r="A172" s="79">
        <v>583381</v>
      </c>
      <c r="B172" s="79" t="s">
        <v>707</v>
      </c>
      <c r="C172" s="79" t="s">
        <v>877</v>
      </c>
      <c r="D172" s="79" t="s">
        <v>575</v>
      </c>
      <c r="E172" s="80">
        <v>44064</v>
      </c>
      <c r="F172" s="79" t="s">
        <v>887</v>
      </c>
      <c r="G172" s="81">
        <v>2</v>
      </c>
      <c r="H172" s="82">
        <v>489</v>
      </c>
      <c r="I172" s="83">
        <v>978</v>
      </c>
      <c r="J172" s="83">
        <v>0</v>
      </c>
      <c r="K172" s="81">
        <v>0</v>
      </c>
      <c r="L172" s="79" t="s">
        <v>722</v>
      </c>
      <c r="M172" s="84" t="s">
        <v>535</v>
      </c>
      <c r="N172" s="85" t="s">
        <v>552</v>
      </c>
      <c r="O172" s="79" t="s">
        <v>553</v>
      </c>
      <c r="P172" s="79" t="s">
        <v>535</v>
      </c>
    </row>
    <row r="173" spans="1:16" x14ac:dyDescent="0.35">
      <c r="A173" s="79">
        <v>583382</v>
      </c>
      <c r="B173" s="79" t="s">
        <v>581</v>
      </c>
      <c r="C173" s="79" t="s">
        <v>582</v>
      </c>
      <c r="D173" s="79" t="s">
        <v>695</v>
      </c>
      <c r="E173" s="80">
        <v>42384</v>
      </c>
      <c r="F173" s="79" t="s">
        <v>888</v>
      </c>
      <c r="G173" s="81">
        <v>2</v>
      </c>
      <c r="H173" s="82">
        <v>165.6</v>
      </c>
      <c r="I173" s="83">
        <v>331.2</v>
      </c>
      <c r="J173" s="83">
        <v>0</v>
      </c>
      <c r="K173" s="81">
        <v>0</v>
      </c>
      <c r="L173" s="79" t="s">
        <v>584</v>
      </c>
      <c r="M173" s="84" t="s">
        <v>535</v>
      </c>
      <c r="N173" s="85" t="s">
        <v>536</v>
      </c>
      <c r="O173" s="79" t="s">
        <v>537</v>
      </c>
      <c r="P173" s="79" t="s">
        <v>535</v>
      </c>
    </row>
    <row r="174" spans="1:16" x14ac:dyDescent="0.35">
      <c r="A174" s="79">
        <v>583383</v>
      </c>
      <c r="B174" s="79" t="s">
        <v>542</v>
      </c>
      <c r="C174" s="79" t="s">
        <v>889</v>
      </c>
      <c r="D174" s="79" t="s">
        <v>532</v>
      </c>
      <c r="E174" s="80">
        <v>43165</v>
      </c>
      <c r="F174" s="79" t="s">
        <v>890</v>
      </c>
      <c r="G174" s="81">
        <v>10</v>
      </c>
      <c r="H174" s="82">
        <v>13162.5</v>
      </c>
      <c r="I174" s="83">
        <v>131625</v>
      </c>
      <c r="J174" s="83">
        <v>0</v>
      </c>
      <c r="K174" s="81">
        <v>0</v>
      </c>
      <c r="L174" s="79" t="s">
        <v>891</v>
      </c>
      <c r="M174" s="84" t="s">
        <v>535</v>
      </c>
      <c r="N174" s="85" t="s">
        <v>536</v>
      </c>
      <c r="O174" s="79" t="s">
        <v>537</v>
      </c>
      <c r="P174" s="79" t="s">
        <v>535</v>
      </c>
    </row>
    <row r="175" spans="1:16" x14ac:dyDescent="0.35">
      <c r="A175" s="79">
        <v>583385</v>
      </c>
      <c r="B175" s="79" t="s">
        <v>581</v>
      </c>
      <c r="C175" s="79" t="s">
        <v>582</v>
      </c>
      <c r="D175" s="79" t="s">
        <v>561</v>
      </c>
      <c r="E175" s="80">
        <v>42384</v>
      </c>
      <c r="F175" s="79" t="s">
        <v>892</v>
      </c>
      <c r="G175" s="81">
        <v>2</v>
      </c>
      <c r="H175" s="82">
        <v>303.2</v>
      </c>
      <c r="I175" s="83">
        <v>606.4</v>
      </c>
      <c r="J175" s="83">
        <v>0</v>
      </c>
      <c r="K175" s="81">
        <v>0</v>
      </c>
      <c r="L175" s="79" t="s">
        <v>584</v>
      </c>
      <c r="M175" s="84" t="s">
        <v>535</v>
      </c>
      <c r="N175" s="85" t="s">
        <v>536</v>
      </c>
      <c r="O175" s="79" t="s">
        <v>537</v>
      </c>
      <c r="P175" s="79" t="s">
        <v>535</v>
      </c>
    </row>
    <row r="176" spans="1:16" x14ac:dyDescent="0.35">
      <c r="A176" s="79">
        <v>583388</v>
      </c>
      <c r="B176" s="79" t="s">
        <v>542</v>
      </c>
      <c r="C176" s="79" t="s">
        <v>889</v>
      </c>
      <c r="D176" s="79" t="s">
        <v>546</v>
      </c>
      <c r="E176" s="80">
        <v>43165</v>
      </c>
      <c r="F176" s="79" t="s">
        <v>893</v>
      </c>
      <c r="G176" s="81">
        <v>10</v>
      </c>
      <c r="H176" s="82">
        <v>34758.75</v>
      </c>
      <c r="I176" s="83">
        <v>347587.5</v>
      </c>
      <c r="J176" s="83">
        <v>0</v>
      </c>
      <c r="K176" s="81">
        <v>0</v>
      </c>
      <c r="L176" s="79" t="s">
        <v>891</v>
      </c>
      <c r="M176" s="84" t="s">
        <v>535</v>
      </c>
      <c r="N176" s="85" t="s">
        <v>536</v>
      </c>
      <c r="O176" s="79" t="s">
        <v>537</v>
      </c>
      <c r="P176" s="79" t="s">
        <v>535</v>
      </c>
    </row>
    <row r="177" spans="1:16" x14ac:dyDescent="0.35">
      <c r="A177" s="79">
        <v>583389</v>
      </c>
      <c r="B177" s="79" t="s">
        <v>563</v>
      </c>
      <c r="C177" s="79" t="s">
        <v>894</v>
      </c>
      <c r="D177" s="79" t="s">
        <v>532</v>
      </c>
      <c r="E177" s="80">
        <v>44358</v>
      </c>
      <c r="F177" s="79" t="s">
        <v>895</v>
      </c>
      <c r="G177" s="81">
        <v>2</v>
      </c>
      <c r="H177" s="82">
        <v>3800</v>
      </c>
      <c r="I177" s="83">
        <v>7600</v>
      </c>
      <c r="J177" s="83">
        <v>0</v>
      </c>
      <c r="K177" s="81">
        <v>0</v>
      </c>
      <c r="L177" s="79" t="s">
        <v>896</v>
      </c>
      <c r="M177" s="84" t="s">
        <v>535</v>
      </c>
      <c r="N177" s="85" t="s">
        <v>536</v>
      </c>
      <c r="O177" s="79" t="s">
        <v>537</v>
      </c>
      <c r="P177" s="79" t="s">
        <v>535</v>
      </c>
    </row>
    <row r="178" spans="1:16" x14ac:dyDescent="0.35">
      <c r="A178" s="79">
        <v>583389</v>
      </c>
      <c r="B178" s="79" t="s">
        <v>897</v>
      </c>
      <c r="C178" s="79" t="s">
        <v>898</v>
      </c>
      <c r="D178" s="79" t="s">
        <v>792</v>
      </c>
      <c r="E178" s="80">
        <v>43377</v>
      </c>
      <c r="F178" s="79" t="s">
        <v>899</v>
      </c>
      <c r="G178" s="81">
        <v>3</v>
      </c>
      <c r="H178" s="82">
        <v>3500</v>
      </c>
      <c r="I178" s="83">
        <v>10500</v>
      </c>
      <c r="J178" s="83">
        <v>0</v>
      </c>
      <c r="K178" s="81">
        <v>0</v>
      </c>
      <c r="L178" s="79" t="s">
        <v>900</v>
      </c>
      <c r="M178" s="79" t="s">
        <v>535</v>
      </c>
      <c r="N178" s="85" t="s">
        <v>552</v>
      </c>
      <c r="O178" s="79" t="s">
        <v>553</v>
      </c>
      <c r="P178" s="79" t="s">
        <v>535</v>
      </c>
    </row>
    <row r="179" spans="1:16" x14ac:dyDescent="0.35">
      <c r="A179" s="79">
        <v>583390</v>
      </c>
      <c r="B179" s="79" t="s">
        <v>581</v>
      </c>
      <c r="C179" s="79" t="s">
        <v>582</v>
      </c>
      <c r="D179" s="79" t="s">
        <v>901</v>
      </c>
      <c r="E179" s="80">
        <v>42384</v>
      </c>
      <c r="F179" s="79" t="s">
        <v>902</v>
      </c>
      <c r="G179" s="81">
        <v>2</v>
      </c>
      <c r="H179" s="82">
        <v>568.79999999999995</v>
      </c>
      <c r="I179" s="83">
        <v>1137.5999999999999</v>
      </c>
      <c r="J179" s="83">
        <v>0</v>
      </c>
      <c r="K179" s="81">
        <v>0</v>
      </c>
      <c r="L179" s="79" t="s">
        <v>584</v>
      </c>
      <c r="M179" s="84" t="s">
        <v>535</v>
      </c>
      <c r="N179" s="85" t="s">
        <v>536</v>
      </c>
      <c r="O179" s="79" t="s">
        <v>537</v>
      </c>
      <c r="P179" s="79" t="s">
        <v>535</v>
      </c>
    </row>
    <row r="180" spans="1:16" x14ac:dyDescent="0.35">
      <c r="A180" s="79">
        <v>583391</v>
      </c>
      <c r="B180" s="79" t="s">
        <v>903</v>
      </c>
      <c r="C180" s="79" t="s">
        <v>904</v>
      </c>
      <c r="D180" s="79" t="s">
        <v>546</v>
      </c>
      <c r="E180" s="80">
        <v>44890</v>
      </c>
      <c r="F180" s="79" t="s">
        <v>905</v>
      </c>
      <c r="G180" s="81">
        <v>2</v>
      </c>
      <c r="H180" s="82">
        <v>310.54000000000002</v>
      </c>
      <c r="I180" s="83">
        <v>621.08000000000004</v>
      </c>
      <c r="J180" s="83">
        <v>0</v>
      </c>
      <c r="K180" s="81">
        <v>0</v>
      </c>
      <c r="L180" s="79" t="s">
        <v>688</v>
      </c>
      <c r="M180" s="84" t="s">
        <v>535</v>
      </c>
      <c r="N180" s="85" t="s">
        <v>536</v>
      </c>
      <c r="O180" s="79" t="s">
        <v>537</v>
      </c>
      <c r="P180" s="79" t="s">
        <v>689</v>
      </c>
    </row>
    <row r="181" spans="1:16" x14ac:dyDescent="0.35">
      <c r="A181" s="79">
        <v>583391</v>
      </c>
      <c r="B181" s="79" t="s">
        <v>581</v>
      </c>
      <c r="C181" s="79" t="s">
        <v>582</v>
      </c>
      <c r="D181" s="79" t="s">
        <v>532</v>
      </c>
      <c r="E181" s="80">
        <v>42384</v>
      </c>
      <c r="F181" s="79" t="s">
        <v>906</v>
      </c>
      <c r="G181" s="81">
        <v>4</v>
      </c>
      <c r="H181" s="82">
        <v>480</v>
      </c>
      <c r="I181" s="83">
        <v>1920</v>
      </c>
      <c r="J181" s="83">
        <v>0</v>
      </c>
      <c r="K181" s="81">
        <v>0</v>
      </c>
      <c r="L181" s="79" t="s">
        <v>584</v>
      </c>
      <c r="M181" s="84" t="s">
        <v>535</v>
      </c>
      <c r="N181" s="85" t="s">
        <v>536</v>
      </c>
      <c r="O181" s="79" t="s">
        <v>537</v>
      </c>
      <c r="P181" s="79" t="s">
        <v>535</v>
      </c>
    </row>
    <row r="182" spans="1:16" x14ac:dyDescent="0.35">
      <c r="A182" s="79">
        <v>583391</v>
      </c>
      <c r="B182" s="79" t="s">
        <v>549</v>
      </c>
      <c r="C182" s="79" t="s">
        <v>907</v>
      </c>
      <c r="D182" s="79" t="s">
        <v>532</v>
      </c>
      <c r="E182" s="80">
        <v>44638</v>
      </c>
      <c r="F182" s="79" t="s">
        <v>905</v>
      </c>
      <c r="G182" s="81">
        <v>10</v>
      </c>
      <c r="H182" s="82">
        <v>2340.3000000000002</v>
      </c>
      <c r="I182" s="83">
        <v>23403</v>
      </c>
      <c r="J182" s="83">
        <v>23403</v>
      </c>
      <c r="K182" s="81">
        <v>10</v>
      </c>
      <c r="L182" s="79" t="s">
        <v>908</v>
      </c>
      <c r="M182" s="79" t="s">
        <v>535</v>
      </c>
      <c r="N182" s="85" t="s">
        <v>552</v>
      </c>
      <c r="O182" s="79" t="s">
        <v>553</v>
      </c>
      <c r="P182" s="79" t="s">
        <v>535</v>
      </c>
    </row>
    <row r="183" spans="1:16" x14ac:dyDescent="0.35">
      <c r="A183" s="79">
        <v>583392</v>
      </c>
      <c r="B183" s="79" t="s">
        <v>581</v>
      </c>
      <c r="C183" s="79" t="s">
        <v>582</v>
      </c>
      <c r="D183" s="79" t="s">
        <v>909</v>
      </c>
      <c r="E183" s="80">
        <v>42384</v>
      </c>
      <c r="F183" s="79" t="s">
        <v>910</v>
      </c>
      <c r="G183" s="81">
        <v>4</v>
      </c>
      <c r="H183" s="82">
        <v>480</v>
      </c>
      <c r="I183" s="83">
        <v>1920</v>
      </c>
      <c r="J183" s="83">
        <v>0</v>
      </c>
      <c r="K183" s="81">
        <v>0</v>
      </c>
      <c r="L183" s="79" t="s">
        <v>584</v>
      </c>
      <c r="M183" s="84" t="s">
        <v>535</v>
      </c>
      <c r="N183" s="85" t="s">
        <v>536</v>
      </c>
      <c r="O183" s="79" t="s">
        <v>537</v>
      </c>
      <c r="P183" s="79" t="s">
        <v>535</v>
      </c>
    </row>
    <row r="184" spans="1:16" x14ac:dyDescent="0.35">
      <c r="A184" s="79">
        <v>583392</v>
      </c>
      <c r="B184" s="79" t="s">
        <v>549</v>
      </c>
      <c r="C184" s="79" t="s">
        <v>907</v>
      </c>
      <c r="D184" s="79" t="s">
        <v>792</v>
      </c>
      <c r="E184" s="80">
        <v>44638</v>
      </c>
      <c r="F184" s="79" t="s">
        <v>911</v>
      </c>
      <c r="G184" s="81">
        <v>3</v>
      </c>
      <c r="H184" s="82">
        <v>5178.3</v>
      </c>
      <c r="I184" s="83">
        <v>15534.9</v>
      </c>
      <c r="J184" s="83">
        <v>15534.9</v>
      </c>
      <c r="K184" s="81">
        <v>3</v>
      </c>
      <c r="L184" s="79" t="s">
        <v>908</v>
      </c>
      <c r="M184" s="79" t="s">
        <v>535</v>
      </c>
      <c r="N184" s="85" t="s">
        <v>552</v>
      </c>
      <c r="O184" s="79" t="s">
        <v>553</v>
      </c>
      <c r="P184" s="79" t="s">
        <v>535</v>
      </c>
    </row>
    <row r="185" spans="1:16" x14ac:dyDescent="0.35">
      <c r="A185" s="79">
        <v>583393</v>
      </c>
      <c r="B185" s="79" t="s">
        <v>903</v>
      </c>
      <c r="C185" s="79" t="s">
        <v>904</v>
      </c>
      <c r="D185" s="79" t="s">
        <v>674</v>
      </c>
      <c r="E185" s="80">
        <v>44890</v>
      </c>
      <c r="F185" s="79" t="s">
        <v>912</v>
      </c>
      <c r="G185" s="81">
        <v>2</v>
      </c>
      <c r="H185" s="82">
        <v>406.21</v>
      </c>
      <c r="I185" s="83">
        <v>812.42</v>
      </c>
      <c r="J185" s="83">
        <v>0</v>
      </c>
      <c r="K185" s="81">
        <v>0</v>
      </c>
      <c r="L185" s="79" t="s">
        <v>688</v>
      </c>
      <c r="M185" s="84" t="s">
        <v>535</v>
      </c>
      <c r="N185" s="85" t="s">
        <v>536</v>
      </c>
      <c r="O185" s="79" t="s">
        <v>537</v>
      </c>
      <c r="P185" s="79" t="s">
        <v>689</v>
      </c>
    </row>
    <row r="186" spans="1:16" x14ac:dyDescent="0.35">
      <c r="A186" s="79">
        <v>583393</v>
      </c>
      <c r="B186" s="79" t="s">
        <v>581</v>
      </c>
      <c r="C186" s="79" t="s">
        <v>582</v>
      </c>
      <c r="D186" s="79" t="s">
        <v>733</v>
      </c>
      <c r="E186" s="80">
        <v>42384</v>
      </c>
      <c r="F186" s="79" t="s">
        <v>913</v>
      </c>
      <c r="G186" s="81">
        <v>2</v>
      </c>
      <c r="H186" s="82">
        <v>480</v>
      </c>
      <c r="I186" s="83">
        <v>960</v>
      </c>
      <c r="J186" s="83">
        <v>0</v>
      </c>
      <c r="K186" s="81">
        <v>0</v>
      </c>
      <c r="L186" s="79" t="s">
        <v>584</v>
      </c>
      <c r="M186" s="84" t="s">
        <v>535</v>
      </c>
      <c r="N186" s="85" t="s">
        <v>536</v>
      </c>
      <c r="O186" s="79" t="s">
        <v>537</v>
      </c>
      <c r="P186" s="79" t="s">
        <v>535</v>
      </c>
    </row>
    <row r="187" spans="1:16" x14ac:dyDescent="0.35">
      <c r="A187" s="79">
        <v>583393</v>
      </c>
      <c r="B187" s="79" t="s">
        <v>914</v>
      </c>
      <c r="C187" s="79" t="s">
        <v>915</v>
      </c>
      <c r="D187" s="79" t="s">
        <v>546</v>
      </c>
      <c r="E187" s="80">
        <v>44122</v>
      </c>
      <c r="F187" s="79" t="s">
        <v>916</v>
      </c>
      <c r="G187" s="81">
        <v>3</v>
      </c>
      <c r="H187" s="82">
        <v>97873.32</v>
      </c>
      <c r="I187" s="83">
        <v>293619.96000000002</v>
      </c>
      <c r="J187" s="83">
        <v>0</v>
      </c>
      <c r="K187" s="81">
        <v>0</v>
      </c>
      <c r="L187" s="79" t="s">
        <v>917</v>
      </c>
      <c r="M187" s="84" t="s">
        <v>535</v>
      </c>
      <c r="N187" s="85" t="s">
        <v>552</v>
      </c>
      <c r="O187" s="79" t="s">
        <v>553</v>
      </c>
      <c r="P187" s="79" t="s">
        <v>535</v>
      </c>
    </row>
    <row r="188" spans="1:16" x14ac:dyDescent="0.35">
      <c r="A188" s="79">
        <v>583394</v>
      </c>
      <c r="B188" s="79" t="s">
        <v>581</v>
      </c>
      <c r="C188" s="79" t="s">
        <v>582</v>
      </c>
      <c r="D188" s="79" t="s">
        <v>593</v>
      </c>
      <c r="E188" s="80">
        <v>42384</v>
      </c>
      <c r="F188" s="79" t="s">
        <v>918</v>
      </c>
      <c r="G188" s="81">
        <v>2</v>
      </c>
      <c r="H188" s="82">
        <v>480</v>
      </c>
      <c r="I188" s="83">
        <v>960</v>
      </c>
      <c r="J188" s="83">
        <v>0</v>
      </c>
      <c r="K188" s="81">
        <v>0</v>
      </c>
      <c r="L188" s="79" t="s">
        <v>584</v>
      </c>
      <c r="M188" s="84" t="s">
        <v>535</v>
      </c>
      <c r="N188" s="85" t="s">
        <v>536</v>
      </c>
      <c r="O188" s="79" t="s">
        <v>537</v>
      </c>
      <c r="P188" s="79" t="s">
        <v>535</v>
      </c>
    </row>
    <row r="189" spans="1:16" x14ac:dyDescent="0.35">
      <c r="A189" s="79">
        <v>583394</v>
      </c>
      <c r="B189" s="79" t="s">
        <v>914</v>
      </c>
      <c r="C189" s="79" t="s">
        <v>919</v>
      </c>
      <c r="D189" s="79" t="s">
        <v>546</v>
      </c>
      <c r="E189" s="80">
        <v>44122</v>
      </c>
      <c r="F189" s="79" t="s">
        <v>920</v>
      </c>
      <c r="G189" s="81">
        <v>3</v>
      </c>
      <c r="H189" s="82">
        <v>119631.69</v>
      </c>
      <c r="I189" s="83">
        <v>358895.07</v>
      </c>
      <c r="J189" s="83">
        <v>0</v>
      </c>
      <c r="K189" s="81">
        <v>0</v>
      </c>
      <c r="L189" s="79" t="s">
        <v>921</v>
      </c>
      <c r="M189" s="84" t="s">
        <v>535</v>
      </c>
      <c r="N189" s="85" t="s">
        <v>552</v>
      </c>
      <c r="O189" s="79" t="s">
        <v>553</v>
      </c>
      <c r="P189" s="79" t="s">
        <v>535</v>
      </c>
    </row>
    <row r="190" spans="1:16" x14ac:dyDescent="0.35">
      <c r="A190" s="79">
        <v>583395</v>
      </c>
      <c r="B190" s="79" t="s">
        <v>581</v>
      </c>
      <c r="C190" s="79" t="s">
        <v>582</v>
      </c>
      <c r="D190" s="79" t="s">
        <v>922</v>
      </c>
      <c r="E190" s="80">
        <v>42384</v>
      </c>
      <c r="F190" s="79" t="s">
        <v>923</v>
      </c>
      <c r="G190" s="81">
        <v>4</v>
      </c>
      <c r="H190" s="82">
        <v>480</v>
      </c>
      <c r="I190" s="83">
        <v>1920</v>
      </c>
      <c r="J190" s="83">
        <v>0</v>
      </c>
      <c r="K190" s="81">
        <v>0</v>
      </c>
      <c r="L190" s="79" t="s">
        <v>584</v>
      </c>
      <c r="M190" s="84" t="s">
        <v>535</v>
      </c>
      <c r="N190" s="85" t="s">
        <v>536</v>
      </c>
      <c r="O190" s="79" t="s">
        <v>537</v>
      </c>
      <c r="P190" s="79" t="s">
        <v>535</v>
      </c>
    </row>
    <row r="191" spans="1:16" x14ac:dyDescent="0.35">
      <c r="A191" s="79">
        <v>583395</v>
      </c>
      <c r="B191" s="79" t="s">
        <v>549</v>
      </c>
      <c r="C191" s="79" t="s">
        <v>907</v>
      </c>
      <c r="D191" s="79" t="s">
        <v>692</v>
      </c>
      <c r="E191" s="80">
        <v>44638</v>
      </c>
      <c r="F191" s="79" t="s">
        <v>924</v>
      </c>
      <c r="G191" s="81">
        <v>3</v>
      </c>
      <c r="H191" s="82">
        <v>5238.2299999999996</v>
      </c>
      <c r="I191" s="83">
        <v>15714.69</v>
      </c>
      <c r="J191" s="83">
        <v>15714.69</v>
      </c>
      <c r="K191" s="81">
        <v>3</v>
      </c>
      <c r="L191" s="79" t="s">
        <v>908</v>
      </c>
      <c r="M191" s="79" t="s">
        <v>535</v>
      </c>
      <c r="N191" s="85" t="s">
        <v>552</v>
      </c>
      <c r="O191" s="79" t="s">
        <v>553</v>
      </c>
      <c r="P191" s="79" t="s">
        <v>535</v>
      </c>
    </row>
    <row r="192" spans="1:16" x14ac:dyDescent="0.35">
      <c r="A192" s="79">
        <v>583396</v>
      </c>
      <c r="B192" s="79" t="s">
        <v>563</v>
      </c>
      <c r="C192" s="79" t="s">
        <v>622</v>
      </c>
      <c r="D192" s="79" t="s">
        <v>721</v>
      </c>
      <c r="E192" s="80">
        <v>43426</v>
      </c>
      <c r="F192" s="79" t="s">
        <v>925</v>
      </c>
      <c r="G192" s="81">
        <v>18</v>
      </c>
      <c r="H192" s="82">
        <v>10134.93</v>
      </c>
      <c r="I192" s="83">
        <v>182428.74</v>
      </c>
      <c r="J192" s="83">
        <v>0</v>
      </c>
      <c r="K192" s="81">
        <v>0</v>
      </c>
      <c r="L192" s="79" t="s">
        <v>624</v>
      </c>
      <c r="M192" s="84" t="s">
        <v>535</v>
      </c>
      <c r="N192" s="85" t="s">
        <v>536</v>
      </c>
      <c r="O192" s="79" t="s">
        <v>537</v>
      </c>
      <c r="P192" s="79" t="s">
        <v>535</v>
      </c>
    </row>
    <row r="193" spans="1:16" x14ac:dyDescent="0.35">
      <c r="A193" s="79">
        <v>583396</v>
      </c>
      <c r="B193" s="79" t="s">
        <v>581</v>
      </c>
      <c r="C193" s="79" t="s">
        <v>582</v>
      </c>
      <c r="D193" s="79" t="s">
        <v>926</v>
      </c>
      <c r="E193" s="80">
        <v>42384</v>
      </c>
      <c r="F193" s="79" t="s">
        <v>927</v>
      </c>
      <c r="G193" s="81">
        <v>2</v>
      </c>
      <c r="H193" s="82">
        <v>68.5</v>
      </c>
      <c r="I193" s="83">
        <v>137</v>
      </c>
      <c r="J193" s="83">
        <v>0</v>
      </c>
      <c r="K193" s="81">
        <v>0</v>
      </c>
      <c r="L193" s="79" t="s">
        <v>584</v>
      </c>
      <c r="M193" s="84" t="s">
        <v>535</v>
      </c>
      <c r="N193" s="85" t="s">
        <v>536</v>
      </c>
      <c r="O193" s="79" t="s">
        <v>537</v>
      </c>
      <c r="P193" s="79" t="s">
        <v>535</v>
      </c>
    </row>
    <row r="194" spans="1:16" x14ac:dyDescent="0.35">
      <c r="A194" s="79">
        <v>583396</v>
      </c>
      <c r="B194" s="79" t="s">
        <v>928</v>
      </c>
      <c r="C194" s="79" t="s">
        <v>929</v>
      </c>
      <c r="D194" s="79" t="s">
        <v>792</v>
      </c>
      <c r="E194" s="80">
        <v>44007</v>
      </c>
      <c r="F194" s="79" t="s">
        <v>930</v>
      </c>
      <c r="G194" s="81">
        <v>10</v>
      </c>
      <c r="H194" s="82">
        <v>9850</v>
      </c>
      <c r="I194" s="83">
        <v>98500</v>
      </c>
      <c r="J194" s="83">
        <v>0</v>
      </c>
      <c r="K194" s="81">
        <v>0</v>
      </c>
      <c r="L194" s="79" t="s">
        <v>931</v>
      </c>
      <c r="M194" s="84" t="s">
        <v>535</v>
      </c>
      <c r="N194" s="85" t="s">
        <v>552</v>
      </c>
      <c r="O194" s="79" t="s">
        <v>553</v>
      </c>
      <c r="P194" s="79" t="s">
        <v>535</v>
      </c>
    </row>
    <row r="195" spans="1:16" x14ac:dyDescent="0.35">
      <c r="A195" s="79">
        <v>583397</v>
      </c>
      <c r="B195" s="79" t="s">
        <v>903</v>
      </c>
      <c r="C195" s="79" t="s">
        <v>904</v>
      </c>
      <c r="D195" s="79" t="s">
        <v>532</v>
      </c>
      <c r="E195" s="80">
        <v>44890</v>
      </c>
      <c r="F195" s="79" t="s">
        <v>932</v>
      </c>
      <c r="G195" s="81">
        <v>2</v>
      </c>
      <c r="H195" s="82">
        <v>71.05</v>
      </c>
      <c r="I195" s="83">
        <v>142.1</v>
      </c>
      <c r="J195" s="83">
        <v>0</v>
      </c>
      <c r="K195" s="81">
        <v>0</v>
      </c>
      <c r="L195" s="79" t="s">
        <v>688</v>
      </c>
      <c r="M195" s="84" t="s">
        <v>535</v>
      </c>
      <c r="N195" s="85" t="s">
        <v>536</v>
      </c>
      <c r="O195" s="79" t="s">
        <v>537</v>
      </c>
      <c r="P195" s="79" t="s">
        <v>689</v>
      </c>
    </row>
    <row r="196" spans="1:16" x14ac:dyDescent="0.35">
      <c r="A196" s="79">
        <v>583397</v>
      </c>
      <c r="B196" s="79" t="s">
        <v>581</v>
      </c>
      <c r="C196" s="79" t="s">
        <v>582</v>
      </c>
      <c r="D196" s="79" t="s">
        <v>933</v>
      </c>
      <c r="E196" s="80">
        <v>42384</v>
      </c>
      <c r="F196" s="79" t="s">
        <v>934</v>
      </c>
      <c r="G196" s="81">
        <v>2</v>
      </c>
      <c r="H196" s="82">
        <v>100.8</v>
      </c>
      <c r="I196" s="83">
        <v>201.6</v>
      </c>
      <c r="J196" s="83">
        <v>0</v>
      </c>
      <c r="K196" s="81">
        <v>0</v>
      </c>
      <c r="L196" s="79" t="s">
        <v>584</v>
      </c>
      <c r="M196" s="84" t="s">
        <v>535</v>
      </c>
      <c r="N196" s="85" t="s">
        <v>536</v>
      </c>
      <c r="O196" s="79" t="s">
        <v>537</v>
      </c>
      <c r="P196" s="79" t="s">
        <v>535</v>
      </c>
    </row>
    <row r="197" spans="1:16" x14ac:dyDescent="0.35">
      <c r="A197" s="79">
        <v>583397</v>
      </c>
      <c r="B197" s="79" t="s">
        <v>549</v>
      </c>
      <c r="C197" s="79" t="s">
        <v>907</v>
      </c>
      <c r="D197" s="79" t="s">
        <v>843</v>
      </c>
      <c r="E197" s="80">
        <v>44638</v>
      </c>
      <c r="F197" s="79" t="s">
        <v>935</v>
      </c>
      <c r="G197" s="81">
        <v>6</v>
      </c>
      <c r="H197" s="82">
        <v>353.22</v>
      </c>
      <c r="I197" s="83">
        <v>2119.3200000000002</v>
      </c>
      <c r="J197" s="83">
        <v>2119.3200000000002</v>
      </c>
      <c r="K197" s="81">
        <v>6</v>
      </c>
      <c r="L197" s="79" t="s">
        <v>908</v>
      </c>
      <c r="M197" s="79" t="s">
        <v>535</v>
      </c>
      <c r="N197" s="85" t="s">
        <v>552</v>
      </c>
      <c r="O197" s="79" t="s">
        <v>553</v>
      </c>
      <c r="P197" s="79" t="s">
        <v>535</v>
      </c>
    </row>
    <row r="198" spans="1:16" x14ac:dyDescent="0.35">
      <c r="A198" s="79">
        <v>583398</v>
      </c>
      <c r="B198" s="79" t="s">
        <v>581</v>
      </c>
      <c r="C198" s="79" t="s">
        <v>582</v>
      </c>
      <c r="D198" s="79" t="s">
        <v>856</v>
      </c>
      <c r="E198" s="80">
        <v>42384</v>
      </c>
      <c r="F198" s="79" t="s">
        <v>936</v>
      </c>
      <c r="G198" s="81">
        <v>2</v>
      </c>
      <c r="H198" s="82">
        <v>120.8</v>
      </c>
      <c r="I198" s="83">
        <v>241.6</v>
      </c>
      <c r="J198" s="83">
        <v>0</v>
      </c>
      <c r="K198" s="81">
        <v>0</v>
      </c>
      <c r="L198" s="79" t="s">
        <v>584</v>
      </c>
      <c r="M198" s="84" t="s">
        <v>535</v>
      </c>
      <c r="N198" s="85" t="s">
        <v>536</v>
      </c>
      <c r="O198" s="79" t="s">
        <v>537</v>
      </c>
      <c r="P198" s="79" t="s">
        <v>535</v>
      </c>
    </row>
    <row r="199" spans="1:16" x14ac:dyDescent="0.35">
      <c r="A199" s="79">
        <v>583398</v>
      </c>
      <c r="B199" s="79" t="s">
        <v>549</v>
      </c>
      <c r="C199" s="79" t="s">
        <v>907</v>
      </c>
      <c r="D199" s="79" t="s">
        <v>764</v>
      </c>
      <c r="E199" s="80">
        <v>44638</v>
      </c>
      <c r="F199" s="79" t="s">
        <v>937</v>
      </c>
      <c r="G199" s="81">
        <v>6</v>
      </c>
      <c r="H199" s="82">
        <v>374.3</v>
      </c>
      <c r="I199" s="83">
        <v>2245.8000000000002</v>
      </c>
      <c r="J199" s="83">
        <v>2245.8000000000002</v>
      </c>
      <c r="K199" s="81">
        <v>6</v>
      </c>
      <c r="L199" s="79" t="s">
        <v>908</v>
      </c>
      <c r="M199" s="79" t="s">
        <v>535</v>
      </c>
      <c r="N199" s="85" t="s">
        <v>552</v>
      </c>
      <c r="O199" s="79" t="s">
        <v>553</v>
      </c>
      <c r="P199" s="79" t="s">
        <v>535</v>
      </c>
    </row>
    <row r="200" spans="1:16" x14ac:dyDescent="0.35">
      <c r="A200" s="79">
        <v>584286</v>
      </c>
      <c r="B200" s="79" t="s">
        <v>685</v>
      </c>
      <c r="C200" s="79" t="s">
        <v>938</v>
      </c>
      <c r="D200" s="79" t="s">
        <v>647</v>
      </c>
      <c r="E200" s="80">
        <v>44684</v>
      </c>
      <c r="F200" s="79" t="s">
        <v>939</v>
      </c>
      <c r="G200" s="81">
        <v>2</v>
      </c>
      <c r="H200" s="82">
        <v>100.69</v>
      </c>
      <c r="I200" s="83">
        <v>201.38</v>
      </c>
      <c r="J200" s="83">
        <v>0</v>
      </c>
      <c r="K200" s="81">
        <v>0</v>
      </c>
      <c r="L200" s="79" t="s">
        <v>688</v>
      </c>
      <c r="M200" s="84" t="s">
        <v>535</v>
      </c>
      <c r="N200" s="85" t="s">
        <v>536</v>
      </c>
      <c r="O200" s="79" t="s">
        <v>537</v>
      </c>
      <c r="P200" s="79" t="s">
        <v>689</v>
      </c>
    </row>
    <row r="201" spans="1:16" x14ac:dyDescent="0.35">
      <c r="A201" s="79">
        <v>584286</v>
      </c>
      <c r="B201" s="79" t="s">
        <v>685</v>
      </c>
      <c r="C201" s="79" t="s">
        <v>940</v>
      </c>
      <c r="D201" s="79" t="s">
        <v>792</v>
      </c>
      <c r="E201" s="80">
        <v>44406</v>
      </c>
      <c r="F201" s="79" t="s">
        <v>941</v>
      </c>
      <c r="G201" s="81">
        <v>2</v>
      </c>
      <c r="H201" s="82">
        <v>100.69</v>
      </c>
      <c r="I201" s="83">
        <v>201.38</v>
      </c>
      <c r="J201" s="83">
        <v>0</v>
      </c>
      <c r="K201" s="81">
        <v>0</v>
      </c>
      <c r="L201" s="79" t="s">
        <v>688</v>
      </c>
      <c r="M201" s="84" t="s">
        <v>535</v>
      </c>
      <c r="N201" s="85" t="s">
        <v>536</v>
      </c>
      <c r="O201" s="79" t="s">
        <v>537</v>
      </c>
      <c r="P201" s="79" t="s">
        <v>689</v>
      </c>
    </row>
    <row r="202" spans="1:16" x14ac:dyDescent="0.35">
      <c r="A202" s="79">
        <v>584286</v>
      </c>
      <c r="B202" s="79" t="s">
        <v>685</v>
      </c>
      <c r="C202" s="79" t="s">
        <v>942</v>
      </c>
      <c r="D202" s="79" t="s">
        <v>612</v>
      </c>
      <c r="E202" s="80">
        <v>44355</v>
      </c>
      <c r="F202" s="79" t="s">
        <v>941</v>
      </c>
      <c r="G202" s="81">
        <v>2</v>
      </c>
      <c r="H202" s="82">
        <v>100.69</v>
      </c>
      <c r="I202" s="83">
        <v>201.38</v>
      </c>
      <c r="J202" s="83">
        <v>0</v>
      </c>
      <c r="K202" s="81">
        <v>0</v>
      </c>
      <c r="L202" s="79" t="s">
        <v>688</v>
      </c>
      <c r="M202" s="79" t="s">
        <v>535</v>
      </c>
      <c r="N202" s="85" t="s">
        <v>536</v>
      </c>
      <c r="O202" s="79" t="s">
        <v>537</v>
      </c>
      <c r="P202" s="79" t="s">
        <v>689</v>
      </c>
    </row>
    <row r="203" spans="1:16" x14ac:dyDescent="0.35">
      <c r="A203" s="79">
        <v>584286</v>
      </c>
      <c r="B203" s="79" t="s">
        <v>597</v>
      </c>
      <c r="C203" s="79" t="s">
        <v>598</v>
      </c>
      <c r="D203" s="79" t="s">
        <v>933</v>
      </c>
      <c r="E203" s="80">
        <v>42355</v>
      </c>
      <c r="F203" s="79" t="s">
        <v>943</v>
      </c>
      <c r="G203" s="81">
        <v>2</v>
      </c>
      <c r="H203" s="82">
        <v>144.80000000000001</v>
      </c>
      <c r="I203" s="83">
        <v>289.60000000000002</v>
      </c>
      <c r="J203" s="83">
        <v>0</v>
      </c>
      <c r="K203" s="81">
        <v>0</v>
      </c>
      <c r="L203" s="79" t="s">
        <v>601</v>
      </c>
      <c r="M203" s="84" t="s">
        <v>535</v>
      </c>
      <c r="N203" s="85" t="s">
        <v>536</v>
      </c>
      <c r="O203" s="79" t="s">
        <v>537</v>
      </c>
      <c r="P203" s="79" t="s">
        <v>535</v>
      </c>
    </row>
    <row r="204" spans="1:16" x14ac:dyDescent="0.35">
      <c r="A204" s="79">
        <v>584287</v>
      </c>
      <c r="B204" s="79" t="s">
        <v>685</v>
      </c>
      <c r="C204" s="79" t="s">
        <v>944</v>
      </c>
      <c r="D204" s="79" t="s">
        <v>532</v>
      </c>
      <c r="E204" s="80">
        <v>44764</v>
      </c>
      <c r="F204" s="79" t="s">
        <v>945</v>
      </c>
      <c r="G204" s="81">
        <v>12</v>
      </c>
      <c r="H204" s="82">
        <v>3091.14</v>
      </c>
      <c r="I204" s="83">
        <v>37093.68</v>
      </c>
      <c r="J204" s="83">
        <v>37093.68</v>
      </c>
      <c r="K204" s="81">
        <v>12</v>
      </c>
      <c r="L204" s="79" t="s">
        <v>688</v>
      </c>
      <c r="M204" s="79" t="s">
        <v>535</v>
      </c>
      <c r="N204" s="85" t="s">
        <v>536</v>
      </c>
      <c r="O204" s="79" t="s">
        <v>537</v>
      </c>
      <c r="P204" s="79" t="s">
        <v>689</v>
      </c>
    </row>
    <row r="205" spans="1:16" x14ac:dyDescent="0.35">
      <c r="A205" s="79">
        <v>584287</v>
      </c>
      <c r="B205" s="79" t="s">
        <v>563</v>
      </c>
      <c r="C205" s="79" t="s">
        <v>946</v>
      </c>
      <c r="D205" s="79" t="s">
        <v>546</v>
      </c>
      <c r="E205" s="80">
        <v>43325</v>
      </c>
      <c r="F205" s="79" t="s">
        <v>947</v>
      </c>
      <c r="G205" s="81">
        <v>18</v>
      </c>
      <c r="H205" s="82">
        <v>3750</v>
      </c>
      <c r="I205" s="83">
        <v>67500</v>
      </c>
      <c r="J205" s="83">
        <v>0</v>
      </c>
      <c r="K205" s="81">
        <v>0</v>
      </c>
      <c r="L205" s="79" t="s">
        <v>747</v>
      </c>
      <c r="M205" s="84" t="s">
        <v>535</v>
      </c>
      <c r="N205" s="85" t="s">
        <v>536</v>
      </c>
      <c r="O205" s="79" t="s">
        <v>537</v>
      </c>
      <c r="P205" s="79" t="s">
        <v>535</v>
      </c>
    </row>
    <row r="206" spans="1:16" x14ac:dyDescent="0.35">
      <c r="A206" s="79">
        <v>584287</v>
      </c>
      <c r="B206" s="79" t="s">
        <v>597</v>
      </c>
      <c r="C206" s="79" t="s">
        <v>598</v>
      </c>
      <c r="D206" s="79" t="s">
        <v>948</v>
      </c>
      <c r="E206" s="80">
        <v>42355</v>
      </c>
      <c r="F206" s="79" t="s">
        <v>947</v>
      </c>
      <c r="G206" s="81">
        <v>2</v>
      </c>
      <c r="H206" s="82">
        <v>3408</v>
      </c>
      <c r="I206" s="83">
        <v>6816</v>
      </c>
      <c r="J206" s="83">
        <v>0</v>
      </c>
      <c r="K206" s="81">
        <v>0</v>
      </c>
      <c r="L206" s="79" t="s">
        <v>601</v>
      </c>
      <c r="M206" s="84" t="s">
        <v>535</v>
      </c>
      <c r="N206" s="85" t="s">
        <v>536</v>
      </c>
      <c r="O206" s="79" t="s">
        <v>537</v>
      </c>
      <c r="P206" s="79" t="s">
        <v>535</v>
      </c>
    </row>
    <row r="207" spans="1:16" x14ac:dyDescent="0.35">
      <c r="A207" s="79">
        <v>584287</v>
      </c>
      <c r="B207" s="79" t="s">
        <v>897</v>
      </c>
      <c r="C207" s="79" t="s">
        <v>949</v>
      </c>
      <c r="D207" s="79" t="s">
        <v>532</v>
      </c>
      <c r="E207" s="80">
        <v>45338</v>
      </c>
      <c r="F207" s="79" t="s">
        <v>950</v>
      </c>
      <c r="G207" s="81">
        <v>1</v>
      </c>
      <c r="H207" s="82">
        <v>629509.18000000005</v>
      </c>
      <c r="I207" s="83">
        <v>629509.18000000005</v>
      </c>
      <c r="J207" s="83">
        <v>0</v>
      </c>
      <c r="K207" s="81">
        <v>0</v>
      </c>
      <c r="L207" s="79" t="s">
        <v>951</v>
      </c>
      <c r="M207" s="84" t="s">
        <v>535</v>
      </c>
      <c r="N207" s="85" t="s">
        <v>552</v>
      </c>
      <c r="O207" s="79" t="s">
        <v>553</v>
      </c>
      <c r="P207" s="79" t="s">
        <v>535</v>
      </c>
    </row>
    <row r="208" spans="1:16" x14ac:dyDescent="0.35">
      <c r="A208" s="79">
        <v>584288</v>
      </c>
      <c r="B208" s="79" t="s">
        <v>597</v>
      </c>
      <c r="C208" s="79" t="s">
        <v>598</v>
      </c>
      <c r="D208" s="79" t="s">
        <v>952</v>
      </c>
      <c r="E208" s="80">
        <v>42355</v>
      </c>
      <c r="F208" s="79" t="s">
        <v>953</v>
      </c>
      <c r="G208" s="81">
        <v>2</v>
      </c>
      <c r="H208" s="82">
        <v>2680</v>
      </c>
      <c r="I208" s="83">
        <v>5360</v>
      </c>
      <c r="J208" s="83">
        <v>0</v>
      </c>
      <c r="K208" s="81">
        <v>0</v>
      </c>
      <c r="L208" s="79" t="s">
        <v>601</v>
      </c>
      <c r="M208" s="84" t="s">
        <v>535</v>
      </c>
      <c r="N208" s="85" t="s">
        <v>536</v>
      </c>
      <c r="O208" s="79" t="s">
        <v>537</v>
      </c>
      <c r="P208" s="79" t="s">
        <v>535</v>
      </c>
    </row>
    <row r="209" spans="1:16" x14ac:dyDescent="0.35">
      <c r="A209" s="79">
        <v>584292</v>
      </c>
      <c r="B209" s="79" t="s">
        <v>563</v>
      </c>
      <c r="C209" s="79" t="s">
        <v>651</v>
      </c>
      <c r="D209" s="79" t="s">
        <v>546</v>
      </c>
      <c r="E209" s="80">
        <v>44589</v>
      </c>
      <c r="F209" s="79" t="s">
        <v>954</v>
      </c>
      <c r="G209" s="81">
        <v>4</v>
      </c>
      <c r="H209" s="82">
        <v>798.85</v>
      </c>
      <c r="I209" s="83">
        <v>3195.4</v>
      </c>
      <c r="J209" s="83">
        <v>0</v>
      </c>
      <c r="K209" s="81">
        <v>0</v>
      </c>
      <c r="L209" s="79" t="s">
        <v>653</v>
      </c>
      <c r="M209" s="84" t="s">
        <v>535</v>
      </c>
      <c r="N209" s="85" t="s">
        <v>536</v>
      </c>
      <c r="O209" s="79" t="s">
        <v>537</v>
      </c>
      <c r="P209" s="79" t="s">
        <v>535</v>
      </c>
    </row>
    <row r="210" spans="1:16" x14ac:dyDescent="0.35">
      <c r="A210" s="79">
        <v>584292</v>
      </c>
      <c r="B210" s="79" t="s">
        <v>581</v>
      </c>
      <c r="C210" s="79" t="s">
        <v>955</v>
      </c>
      <c r="D210" s="79" t="s">
        <v>593</v>
      </c>
      <c r="E210" s="80">
        <v>42829</v>
      </c>
      <c r="F210" s="79" t="s">
        <v>956</v>
      </c>
      <c r="G210" s="81">
        <v>1</v>
      </c>
      <c r="H210" s="82">
        <v>1071.8</v>
      </c>
      <c r="I210" s="83">
        <v>1071.8</v>
      </c>
      <c r="J210" s="83">
        <v>0</v>
      </c>
      <c r="K210" s="81">
        <v>0</v>
      </c>
      <c r="L210" s="79" t="s">
        <v>735</v>
      </c>
      <c r="M210" s="84" t="s">
        <v>535</v>
      </c>
      <c r="N210" s="85" t="s">
        <v>536</v>
      </c>
      <c r="O210" s="79" t="s">
        <v>537</v>
      </c>
      <c r="P210" s="79" t="s">
        <v>535</v>
      </c>
    </row>
    <row r="211" spans="1:16" x14ac:dyDescent="0.35">
      <c r="A211" s="79">
        <v>584292</v>
      </c>
      <c r="B211" s="79" t="s">
        <v>957</v>
      </c>
      <c r="C211" s="79" t="s">
        <v>958</v>
      </c>
      <c r="D211" s="79" t="s">
        <v>785</v>
      </c>
      <c r="E211" s="80">
        <v>44708</v>
      </c>
      <c r="F211" s="79" t="s">
        <v>959</v>
      </c>
      <c r="G211" s="81">
        <v>4</v>
      </c>
      <c r="H211" s="82">
        <v>78.75</v>
      </c>
      <c r="I211" s="83">
        <v>315</v>
      </c>
      <c r="J211" s="83">
        <v>315</v>
      </c>
      <c r="K211" s="81">
        <v>4</v>
      </c>
      <c r="L211" s="79" t="s">
        <v>771</v>
      </c>
      <c r="M211" s="79" t="s">
        <v>535</v>
      </c>
      <c r="N211" s="85" t="s">
        <v>552</v>
      </c>
      <c r="O211" s="79" t="s">
        <v>553</v>
      </c>
      <c r="P211" s="79" t="s">
        <v>535</v>
      </c>
    </row>
    <row r="212" spans="1:16" x14ac:dyDescent="0.35">
      <c r="A212" s="79">
        <v>594923</v>
      </c>
      <c r="B212" s="79" t="s">
        <v>789</v>
      </c>
      <c r="C212" s="79" t="s">
        <v>960</v>
      </c>
      <c r="D212" s="79" t="s">
        <v>532</v>
      </c>
      <c r="E212" s="80">
        <v>44642</v>
      </c>
      <c r="F212" s="79" t="s">
        <v>961</v>
      </c>
      <c r="G212" s="81">
        <v>6</v>
      </c>
      <c r="H212" s="82">
        <v>6036.95</v>
      </c>
      <c r="I212" s="83">
        <v>36221.699999999997</v>
      </c>
      <c r="J212" s="83">
        <v>36221.699999999997</v>
      </c>
      <c r="K212" s="81">
        <v>6</v>
      </c>
      <c r="L212" s="79" t="s">
        <v>962</v>
      </c>
      <c r="M212" s="79" t="s">
        <v>535</v>
      </c>
      <c r="N212" s="85" t="s">
        <v>536</v>
      </c>
      <c r="O212" s="79" t="s">
        <v>537</v>
      </c>
      <c r="P212" s="79" t="s">
        <v>535</v>
      </c>
    </row>
    <row r="213" spans="1:16" x14ac:dyDescent="0.35">
      <c r="A213" s="79">
        <v>594923</v>
      </c>
      <c r="B213" s="79" t="s">
        <v>862</v>
      </c>
      <c r="C213" s="79" t="s">
        <v>963</v>
      </c>
      <c r="D213" s="79" t="s">
        <v>532</v>
      </c>
      <c r="E213" s="80">
        <v>44482</v>
      </c>
      <c r="F213" s="79" t="s">
        <v>961</v>
      </c>
      <c r="G213" s="81">
        <v>6</v>
      </c>
      <c r="H213" s="82">
        <v>4742.54</v>
      </c>
      <c r="I213" s="83">
        <v>28455.24</v>
      </c>
      <c r="J213" s="83">
        <v>0</v>
      </c>
      <c r="K213" s="81">
        <v>0</v>
      </c>
      <c r="L213" s="79" t="s">
        <v>964</v>
      </c>
      <c r="M213" s="79" t="s">
        <v>535</v>
      </c>
      <c r="N213" s="85" t="s">
        <v>536</v>
      </c>
      <c r="O213" s="79" t="s">
        <v>537</v>
      </c>
      <c r="P213" s="79" t="s">
        <v>535</v>
      </c>
    </row>
    <row r="214" spans="1:16" x14ac:dyDescent="0.35">
      <c r="A214" s="79">
        <v>594923</v>
      </c>
      <c r="B214" s="79" t="s">
        <v>965</v>
      </c>
      <c r="C214" s="79" t="s">
        <v>966</v>
      </c>
      <c r="D214" s="79" t="s">
        <v>532</v>
      </c>
      <c r="E214" s="80">
        <v>44362</v>
      </c>
      <c r="F214" s="79" t="s">
        <v>961</v>
      </c>
      <c r="G214" s="81">
        <v>14</v>
      </c>
      <c r="H214" s="82">
        <v>590</v>
      </c>
      <c r="I214" s="83">
        <v>8260</v>
      </c>
      <c r="J214" s="83">
        <v>0</v>
      </c>
      <c r="K214" s="81">
        <v>0</v>
      </c>
      <c r="L214" s="79" t="s">
        <v>967</v>
      </c>
      <c r="M214" s="84" t="s">
        <v>535</v>
      </c>
      <c r="N214" s="85" t="s">
        <v>536</v>
      </c>
      <c r="O214" s="79" t="s">
        <v>537</v>
      </c>
      <c r="P214" s="79" t="s">
        <v>535</v>
      </c>
    </row>
    <row r="215" spans="1:16" x14ac:dyDescent="0.35">
      <c r="A215" s="79">
        <v>594923</v>
      </c>
      <c r="B215" s="79" t="s">
        <v>538</v>
      </c>
      <c r="C215" s="79" t="s">
        <v>968</v>
      </c>
      <c r="D215" s="79" t="s">
        <v>792</v>
      </c>
      <c r="E215" s="80">
        <v>43588</v>
      </c>
      <c r="F215" s="79" t="s">
        <v>961</v>
      </c>
      <c r="G215" s="81">
        <v>3</v>
      </c>
      <c r="H215" s="82">
        <v>520.48</v>
      </c>
      <c r="I215" s="83">
        <v>1561.44</v>
      </c>
      <c r="J215" s="83">
        <v>0</v>
      </c>
      <c r="K215" s="81">
        <v>0</v>
      </c>
      <c r="L215" s="79" t="s">
        <v>818</v>
      </c>
      <c r="M215" s="84" t="s">
        <v>535</v>
      </c>
      <c r="N215" s="85" t="s">
        <v>536</v>
      </c>
      <c r="O215" s="79" t="s">
        <v>537</v>
      </c>
      <c r="P215" s="79" t="s">
        <v>535</v>
      </c>
    </row>
    <row r="216" spans="1:16" x14ac:dyDescent="0.35">
      <c r="A216" s="79">
        <v>594923</v>
      </c>
      <c r="B216" s="79" t="s">
        <v>538</v>
      </c>
      <c r="C216" s="79" t="s">
        <v>969</v>
      </c>
      <c r="D216" s="79" t="s">
        <v>532</v>
      </c>
      <c r="E216" s="80">
        <v>43551</v>
      </c>
      <c r="F216" s="79" t="s">
        <v>961</v>
      </c>
      <c r="G216" s="81">
        <v>17</v>
      </c>
      <c r="H216" s="82">
        <v>345.58</v>
      </c>
      <c r="I216" s="83">
        <v>5874.86</v>
      </c>
      <c r="J216" s="83">
        <v>0</v>
      </c>
      <c r="K216" s="81">
        <v>0</v>
      </c>
      <c r="L216" s="79" t="s">
        <v>970</v>
      </c>
      <c r="M216" s="84" t="s">
        <v>535</v>
      </c>
      <c r="N216" s="85" t="s">
        <v>536</v>
      </c>
      <c r="O216" s="79" t="s">
        <v>537</v>
      </c>
      <c r="P216" s="79" t="s">
        <v>535</v>
      </c>
    </row>
    <row r="217" spans="1:16" x14ac:dyDescent="0.35">
      <c r="A217" s="79">
        <v>594923</v>
      </c>
      <c r="B217" s="79" t="s">
        <v>971</v>
      </c>
      <c r="C217" s="79" t="s">
        <v>972</v>
      </c>
      <c r="D217" s="79" t="s">
        <v>556</v>
      </c>
      <c r="E217" s="80">
        <v>42670</v>
      </c>
      <c r="F217" s="79" t="s">
        <v>973</v>
      </c>
      <c r="G217" s="81">
        <v>3</v>
      </c>
      <c r="H217" s="82">
        <v>358.33</v>
      </c>
      <c r="I217" s="83">
        <v>1074.99</v>
      </c>
      <c r="J217" s="83">
        <v>0</v>
      </c>
      <c r="K217" s="81">
        <v>0</v>
      </c>
      <c r="L217" s="79" t="s">
        <v>745</v>
      </c>
      <c r="M217" s="84" t="s">
        <v>535</v>
      </c>
      <c r="N217" s="85" t="s">
        <v>536</v>
      </c>
      <c r="O217" s="79" t="s">
        <v>537</v>
      </c>
      <c r="P217" s="79" t="s">
        <v>535</v>
      </c>
    </row>
    <row r="218" spans="1:16" x14ac:dyDescent="0.35">
      <c r="A218" s="79">
        <v>594923</v>
      </c>
      <c r="B218" s="79" t="s">
        <v>815</v>
      </c>
      <c r="C218" s="79" t="s">
        <v>816</v>
      </c>
      <c r="D218" s="79" t="s">
        <v>974</v>
      </c>
      <c r="E218" s="80">
        <v>42095</v>
      </c>
      <c r="F218" s="79" t="s">
        <v>961</v>
      </c>
      <c r="G218" s="81">
        <v>3</v>
      </c>
      <c r="H218" s="82">
        <v>246.87</v>
      </c>
      <c r="I218" s="83">
        <v>740.61</v>
      </c>
      <c r="J218" s="83">
        <v>0</v>
      </c>
      <c r="K218" s="81">
        <v>0</v>
      </c>
      <c r="L218" s="79" t="s">
        <v>818</v>
      </c>
      <c r="M218" s="84" t="s">
        <v>535</v>
      </c>
      <c r="N218" s="85" t="s">
        <v>536</v>
      </c>
      <c r="O218" s="79" t="s">
        <v>537</v>
      </c>
      <c r="P218" s="79" t="s">
        <v>535</v>
      </c>
    </row>
    <row r="219" spans="1:16" x14ac:dyDescent="0.35">
      <c r="A219" s="79">
        <v>594923</v>
      </c>
      <c r="B219" s="79" t="s">
        <v>975</v>
      </c>
      <c r="C219" s="79" t="s">
        <v>976</v>
      </c>
      <c r="D219" s="79" t="s">
        <v>575</v>
      </c>
      <c r="E219" s="80">
        <v>45365</v>
      </c>
      <c r="F219" s="79" t="s">
        <v>961</v>
      </c>
      <c r="G219" s="81">
        <v>50</v>
      </c>
      <c r="H219" s="82">
        <v>417.6</v>
      </c>
      <c r="I219" s="83">
        <v>20880</v>
      </c>
      <c r="J219" s="83">
        <v>6264</v>
      </c>
      <c r="K219" s="81">
        <v>15</v>
      </c>
      <c r="L219" s="79" t="s">
        <v>818</v>
      </c>
      <c r="M219" s="84" t="s">
        <v>535</v>
      </c>
      <c r="N219" s="85" t="s">
        <v>552</v>
      </c>
      <c r="O219" s="79" t="s">
        <v>553</v>
      </c>
      <c r="P219" s="79" t="s">
        <v>535</v>
      </c>
    </row>
    <row r="220" spans="1:16" x14ac:dyDescent="0.35">
      <c r="A220" s="79">
        <v>594923</v>
      </c>
      <c r="B220" s="79" t="s">
        <v>977</v>
      </c>
      <c r="C220" s="79" t="s">
        <v>978</v>
      </c>
      <c r="D220" s="79" t="s">
        <v>532</v>
      </c>
      <c r="E220" s="80">
        <v>45224</v>
      </c>
      <c r="F220" s="79" t="s">
        <v>961</v>
      </c>
      <c r="G220" s="81">
        <v>30</v>
      </c>
      <c r="H220" s="82">
        <v>552.27</v>
      </c>
      <c r="I220" s="83">
        <v>16568.099999999999</v>
      </c>
      <c r="J220" s="83">
        <v>0</v>
      </c>
      <c r="K220" s="81">
        <v>0</v>
      </c>
      <c r="L220" s="79" t="s">
        <v>818</v>
      </c>
      <c r="M220" s="84" t="s">
        <v>535</v>
      </c>
      <c r="N220" s="85" t="s">
        <v>552</v>
      </c>
      <c r="O220" s="79" t="s">
        <v>553</v>
      </c>
      <c r="P220" s="79" t="s">
        <v>535</v>
      </c>
    </row>
    <row r="221" spans="1:16" x14ac:dyDescent="0.35">
      <c r="A221" s="79">
        <v>594923</v>
      </c>
      <c r="B221" s="79" t="s">
        <v>977</v>
      </c>
      <c r="C221" s="79" t="s">
        <v>979</v>
      </c>
      <c r="D221" s="79" t="s">
        <v>532</v>
      </c>
      <c r="E221" s="80">
        <v>45219</v>
      </c>
      <c r="F221" s="79" t="s">
        <v>961</v>
      </c>
      <c r="G221" s="81">
        <v>30</v>
      </c>
      <c r="H221" s="82">
        <v>552.27</v>
      </c>
      <c r="I221" s="83">
        <v>16568.099999999999</v>
      </c>
      <c r="J221" s="83">
        <v>0</v>
      </c>
      <c r="K221" s="81">
        <v>0</v>
      </c>
      <c r="L221" s="79" t="s">
        <v>818</v>
      </c>
      <c r="M221" s="79" t="s">
        <v>535</v>
      </c>
      <c r="N221" s="85" t="s">
        <v>552</v>
      </c>
      <c r="O221" s="79" t="s">
        <v>553</v>
      </c>
      <c r="P221" s="79" t="s">
        <v>535</v>
      </c>
    </row>
    <row r="222" spans="1:16" x14ac:dyDescent="0.35">
      <c r="A222" s="79">
        <v>594923</v>
      </c>
      <c r="B222" s="79" t="s">
        <v>977</v>
      </c>
      <c r="C222" s="79" t="s">
        <v>979</v>
      </c>
      <c r="D222" s="79" t="s">
        <v>546</v>
      </c>
      <c r="E222" s="80">
        <v>45219</v>
      </c>
      <c r="F222" s="79" t="s">
        <v>961</v>
      </c>
      <c r="G222" s="81">
        <v>30</v>
      </c>
      <c r="H222" s="82">
        <v>552.27</v>
      </c>
      <c r="I222" s="83">
        <v>16568.099999999999</v>
      </c>
      <c r="J222" s="83">
        <v>0</v>
      </c>
      <c r="K222" s="81">
        <v>0</v>
      </c>
      <c r="L222" s="79" t="s">
        <v>818</v>
      </c>
      <c r="M222" s="79" t="s">
        <v>535</v>
      </c>
      <c r="N222" s="85" t="s">
        <v>552</v>
      </c>
      <c r="O222" s="79" t="s">
        <v>553</v>
      </c>
      <c r="P222" s="79" t="s">
        <v>535</v>
      </c>
    </row>
    <row r="223" spans="1:16" x14ac:dyDescent="0.35">
      <c r="A223" s="79">
        <v>594923</v>
      </c>
      <c r="B223" s="79" t="s">
        <v>707</v>
      </c>
      <c r="C223" s="79" t="s">
        <v>980</v>
      </c>
      <c r="D223" s="79" t="s">
        <v>532</v>
      </c>
      <c r="E223" s="80">
        <v>45012</v>
      </c>
      <c r="F223" s="79" t="s">
        <v>961</v>
      </c>
      <c r="G223" s="81">
        <v>28</v>
      </c>
      <c r="H223" s="82">
        <v>710</v>
      </c>
      <c r="I223" s="83">
        <v>19880</v>
      </c>
      <c r="J223" s="83">
        <v>0</v>
      </c>
      <c r="K223" s="81">
        <v>0</v>
      </c>
      <c r="L223" s="79" t="s">
        <v>981</v>
      </c>
      <c r="M223" s="79" t="s">
        <v>535</v>
      </c>
      <c r="N223" s="85" t="s">
        <v>552</v>
      </c>
      <c r="O223" s="79" t="s">
        <v>553</v>
      </c>
      <c r="P223" s="79" t="s">
        <v>535</v>
      </c>
    </row>
    <row r="224" spans="1:16" x14ac:dyDescent="0.35">
      <c r="A224" s="79">
        <v>594923</v>
      </c>
      <c r="B224" s="79" t="s">
        <v>707</v>
      </c>
      <c r="C224" s="79" t="s">
        <v>982</v>
      </c>
      <c r="D224" s="79" t="s">
        <v>792</v>
      </c>
      <c r="E224" s="80">
        <v>44291</v>
      </c>
      <c r="F224" s="79" t="s">
        <v>961</v>
      </c>
      <c r="G224" s="81">
        <v>40</v>
      </c>
      <c r="H224" s="82">
        <v>1828.2</v>
      </c>
      <c r="I224" s="83">
        <v>73128</v>
      </c>
      <c r="J224" s="83">
        <v>0</v>
      </c>
      <c r="K224" s="81">
        <v>0</v>
      </c>
      <c r="L224" s="79" t="s">
        <v>983</v>
      </c>
      <c r="M224" s="84" t="s">
        <v>535</v>
      </c>
      <c r="N224" s="85" t="s">
        <v>552</v>
      </c>
      <c r="O224" s="79" t="s">
        <v>553</v>
      </c>
      <c r="P224" s="79" t="s">
        <v>535</v>
      </c>
    </row>
    <row r="225" spans="1:16" x14ac:dyDescent="0.35">
      <c r="A225" s="79">
        <v>597747</v>
      </c>
      <c r="B225" s="79" t="s">
        <v>685</v>
      </c>
      <c r="C225" s="79" t="s">
        <v>940</v>
      </c>
      <c r="D225" s="79" t="s">
        <v>721</v>
      </c>
      <c r="E225" s="80">
        <v>44406</v>
      </c>
      <c r="F225" s="79" t="s">
        <v>984</v>
      </c>
      <c r="G225" s="81">
        <v>12</v>
      </c>
      <c r="H225" s="82">
        <v>353.13</v>
      </c>
      <c r="I225" s="83">
        <v>4237.5600000000004</v>
      </c>
      <c r="J225" s="83">
        <v>0</v>
      </c>
      <c r="K225" s="81">
        <v>0</v>
      </c>
      <c r="L225" s="79" t="s">
        <v>688</v>
      </c>
      <c r="M225" s="84" t="s">
        <v>535</v>
      </c>
      <c r="N225" s="85" t="s">
        <v>536</v>
      </c>
      <c r="O225" s="79" t="s">
        <v>537</v>
      </c>
      <c r="P225" s="79" t="s">
        <v>689</v>
      </c>
    </row>
    <row r="226" spans="1:16" x14ac:dyDescent="0.35">
      <c r="A226" s="79">
        <v>597747</v>
      </c>
      <c r="B226" s="79" t="s">
        <v>971</v>
      </c>
      <c r="C226" s="79" t="s">
        <v>985</v>
      </c>
      <c r="D226" s="79" t="s">
        <v>556</v>
      </c>
      <c r="E226" s="80">
        <v>42977</v>
      </c>
      <c r="F226" s="79" t="s">
        <v>986</v>
      </c>
      <c r="G226" s="81">
        <v>20</v>
      </c>
      <c r="H226" s="82">
        <v>688.27</v>
      </c>
      <c r="I226" s="83">
        <v>13765.4</v>
      </c>
      <c r="J226" s="83">
        <v>0</v>
      </c>
      <c r="K226" s="81">
        <v>0</v>
      </c>
      <c r="L226" s="79" t="s">
        <v>577</v>
      </c>
      <c r="M226" s="84" t="s">
        <v>535</v>
      </c>
      <c r="N226" s="85" t="s">
        <v>536</v>
      </c>
      <c r="O226" s="79" t="s">
        <v>537</v>
      </c>
      <c r="P226" s="79" t="s">
        <v>535</v>
      </c>
    </row>
    <row r="227" spans="1:16" x14ac:dyDescent="0.35">
      <c r="A227" s="79">
        <v>597747</v>
      </c>
      <c r="B227" s="79" t="s">
        <v>707</v>
      </c>
      <c r="C227" s="79" t="s">
        <v>987</v>
      </c>
      <c r="D227" s="79" t="s">
        <v>792</v>
      </c>
      <c r="E227" s="80">
        <v>44722</v>
      </c>
      <c r="F227" s="79" t="s">
        <v>984</v>
      </c>
      <c r="G227" s="81">
        <v>10</v>
      </c>
      <c r="H227" s="82">
        <v>2800</v>
      </c>
      <c r="I227" s="83">
        <v>28000</v>
      </c>
      <c r="J227" s="83">
        <v>0</v>
      </c>
      <c r="K227" s="81">
        <v>0</v>
      </c>
      <c r="L227" s="79" t="s">
        <v>988</v>
      </c>
      <c r="M227" s="79" t="s">
        <v>535</v>
      </c>
      <c r="N227" s="85" t="s">
        <v>552</v>
      </c>
      <c r="O227" s="79" t="s">
        <v>553</v>
      </c>
      <c r="P227" s="79" t="s">
        <v>535</v>
      </c>
    </row>
    <row r="228" spans="1:16" x14ac:dyDescent="0.35">
      <c r="A228" s="79">
        <v>597747</v>
      </c>
      <c r="B228" s="79" t="s">
        <v>559</v>
      </c>
      <c r="C228" s="79" t="s">
        <v>592</v>
      </c>
      <c r="D228" s="79" t="s">
        <v>625</v>
      </c>
      <c r="E228" s="80">
        <v>42920</v>
      </c>
      <c r="F228" s="79" t="s">
        <v>986</v>
      </c>
      <c r="G228" s="81">
        <v>4</v>
      </c>
      <c r="H228" s="82">
        <v>218.75</v>
      </c>
      <c r="I228" s="83">
        <v>875</v>
      </c>
      <c r="J228" s="83">
        <v>0</v>
      </c>
      <c r="K228" s="81">
        <v>0</v>
      </c>
      <c r="L228" s="79" t="s">
        <v>594</v>
      </c>
      <c r="M228" s="84" t="s">
        <v>535</v>
      </c>
      <c r="N228" s="85" t="s">
        <v>552</v>
      </c>
      <c r="O228" s="79" t="s">
        <v>553</v>
      </c>
      <c r="P228" s="79" t="s">
        <v>535</v>
      </c>
    </row>
    <row r="229" spans="1:16" x14ac:dyDescent="0.35">
      <c r="A229" s="79">
        <v>616800</v>
      </c>
      <c r="B229" s="79" t="s">
        <v>538</v>
      </c>
      <c r="C229" s="79" t="s">
        <v>545</v>
      </c>
      <c r="D229" s="79" t="s">
        <v>532</v>
      </c>
      <c r="E229" s="80">
        <v>43608</v>
      </c>
      <c r="F229" s="79" t="s">
        <v>989</v>
      </c>
      <c r="G229" s="81">
        <v>4</v>
      </c>
      <c r="H229" s="82">
        <v>1915.75</v>
      </c>
      <c r="I229" s="83">
        <v>7663</v>
      </c>
      <c r="J229" s="83">
        <v>0</v>
      </c>
      <c r="K229" s="81">
        <v>0</v>
      </c>
      <c r="L229" s="79" t="s">
        <v>548</v>
      </c>
      <c r="M229" s="84" t="s">
        <v>535</v>
      </c>
      <c r="N229" s="85" t="s">
        <v>536</v>
      </c>
      <c r="O229" s="79" t="s">
        <v>537</v>
      </c>
      <c r="P229" s="79" t="s">
        <v>535</v>
      </c>
    </row>
    <row r="230" spans="1:16" x14ac:dyDescent="0.35">
      <c r="A230" s="79">
        <v>621482</v>
      </c>
      <c r="B230" s="79" t="s">
        <v>815</v>
      </c>
      <c r="C230" s="79" t="s">
        <v>885</v>
      </c>
      <c r="D230" s="79" t="s">
        <v>733</v>
      </c>
      <c r="E230" s="80">
        <v>42985</v>
      </c>
      <c r="F230" s="79" t="s">
        <v>990</v>
      </c>
      <c r="G230" s="81">
        <v>41</v>
      </c>
      <c r="H230" s="82">
        <v>827.3</v>
      </c>
      <c r="I230" s="83">
        <v>33919.300000000003</v>
      </c>
      <c r="J230" s="83">
        <v>0</v>
      </c>
      <c r="K230" s="81">
        <v>0</v>
      </c>
      <c r="L230" s="79" t="s">
        <v>541</v>
      </c>
      <c r="M230" s="84" t="s">
        <v>535</v>
      </c>
      <c r="N230" s="85" t="s">
        <v>536</v>
      </c>
      <c r="O230" s="79" t="s">
        <v>537</v>
      </c>
      <c r="P230" s="79" t="s">
        <v>535</v>
      </c>
    </row>
    <row r="231" spans="1:16" x14ac:dyDescent="0.35">
      <c r="A231" s="79">
        <v>627605</v>
      </c>
      <c r="B231" s="79" t="s">
        <v>554</v>
      </c>
      <c r="C231" s="79" t="s">
        <v>991</v>
      </c>
      <c r="D231" s="79" t="s">
        <v>992</v>
      </c>
      <c r="E231" s="80">
        <v>43026</v>
      </c>
      <c r="F231" s="79" t="s">
        <v>993</v>
      </c>
      <c r="G231" s="81">
        <v>16</v>
      </c>
      <c r="H231" s="82">
        <v>8783.6200000000008</v>
      </c>
      <c r="I231" s="83">
        <v>140537.92000000001</v>
      </c>
      <c r="J231" s="83">
        <v>0</v>
      </c>
      <c r="K231" s="81">
        <v>0</v>
      </c>
      <c r="L231" s="79" t="s">
        <v>994</v>
      </c>
      <c r="M231" s="84" t="s">
        <v>535</v>
      </c>
      <c r="N231" s="85" t="s">
        <v>536</v>
      </c>
      <c r="O231" s="79" t="s">
        <v>537</v>
      </c>
      <c r="P231" s="79" t="s">
        <v>995</v>
      </c>
    </row>
    <row r="232" spans="1:16" x14ac:dyDescent="0.35">
      <c r="A232" s="79">
        <v>630635</v>
      </c>
      <c r="B232" s="79" t="s">
        <v>815</v>
      </c>
      <c r="C232" s="79" t="s">
        <v>885</v>
      </c>
      <c r="D232" s="79" t="s">
        <v>974</v>
      </c>
      <c r="E232" s="80">
        <v>42985</v>
      </c>
      <c r="F232" s="79" t="s">
        <v>996</v>
      </c>
      <c r="G232" s="81">
        <v>10</v>
      </c>
      <c r="H232" s="82">
        <v>2552.9</v>
      </c>
      <c r="I232" s="83">
        <v>25529</v>
      </c>
      <c r="J232" s="83">
        <v>0</v>
      </c>
      <c r="K232" s="81">
        <v>0</v>
      </c>
      <c r="L232" s="79" t="s">
        <v>541</v>
      </c>
      <c r="M232" s="84" t="s">
        <v>535</v>
      </c>
      <c r="N232" s="85" t="s">
        <v>536</v>
      </c>
      <c r="O232" s="79" t="s">
        <v>537</v>
      </c>
      <c r="P232" s="79" t="s">
        <v>535</v>
      </c>
    </row>
    <row r="233" spans="1:16" x14ac:dyDescent="0.35">
      <c r="A233" s="79">
        <v>633001</v>
      </c>
      <c r="B233" s="79" t="s">
        <v>563</v>
      </c>
      <c r="C233" s="79" t="s">
        <v>997</v>
      </c>
      <c r="D233" s="79" t="s">
        <v>532</v>
      </c>
      <c r="E233" s="80">
        <v>44480</v>
      </c>
      <c r="F233" s="79" t="s">
        <v>998</v>
      </c>
      <c r="G233" s="81">
        <v>111</v>
      </c>
      <c r="H233" s="82">
        <v>600</v>
      </c>
      <c r="I233" s="83">
        <v>66600</v>
      </c>
      <c r="J233" s="83">
        <v>0</v>
      </c>
      <c r="K233" s="81">
        <v>0</v>
      </c>
      <c r="L233" s="79" t="s">
        <v>999</v>
      </c>
      <c r="M233" s="84" t="s">
        <v>535</v>
      </c>
      <c r="N233" s="85" t="s">
        <v>536</v>
      </c>
      <c r="O233" s="79" t="s">
        <v>537</v>
      </c>
      <c r="P233" s="79" t="s">
        <v>535</v>
      </c>
    </row>
    <row r="234" spans="1:16" x14ac:dyDescent="0.35">
      <c r="A234" s="79">
        <v>633001</v>
      </c>
      <c r="B234" s="79" t="s">
        <v>538</v>
      </c>
      <c r="C234" s="79" t="s">
        <v>569</v>
      </c>
      <c r="D234" s="79" t="s">
        <v>575</v>
      </c>
      <c r="E234" s="80">
        <v>43885</v>
      </c>
      <c r="F234" s="79" t="s">
        <v>998</v>
      </c>
      <c r="G234" s="81">
        <v>5</v>
      </c>
      <c r="H234" s="82">
        <v>397.98</v>
      </c>
      <c r="I234" s="83">
        <v>1989.9</v>
      </c>
      <c r="J234" s="83">
        <v>0</v>
      </c>
      <c r="K234" s="81">
        <v>0</v>
      </c>
      <c r="L234" s="79" t="s">
        <v>571</v>
      </c>
      <c r="M234" s="84" t="s">
        <v>535</v>
      </c>
      <c r="N234" s="85" t="s">
        <v>536</v>
      </c>
      <c r="O234" s="79" t="s">
        <v>537</v>
      </c>
      <c r="P234" s="79" t="s">
        <v>535</v>
      </c>
    </row>
    <row r="235" spans="1:16" x14ac:dyDescent="0.35">
      <c r="A235" s="79">
        <v>633001</v>
      </c>
      <c r="B235" s="79" t="s">
        <v>538</v>
      </c>
      <c r="C235" s="79" t="s">
        <v>572</v>
      </c>
      <c r="D235" s="79" t="s">
        <v>575</v>
      </c>
      <c r="E235" s="80">
        <v>43790</v>
      </c>
      <c r="F235" s="79" t="s">
        <v>998</v>
      </c>
      <c r="G235" s="81">
        <v>5</v>
      </c>
      <c r="H235" s="82">
        <v>332</v>
      </c>
      <c r="I235" s="83">
        <v>1660</v>
      </c>
      <c r="J235" s="83">
        <v>0</v>
      </c>
      <c r="K235" s="81">
        <v>0</v>
      </c>
      <c r="L235" s="79" t="s">
        <v>573</v>
      </c>
      <c r="M235" s="79" t="s">
        <v>535</v>
      </c>
      <c r="N235" s="85" t="s">
        <v>536</v>
      </c>
      <c r="O235" s="79" t="s">
        <v>537</v>
      </c>
      <c r="P235" s="79" t="s">
        <v>535</v>
      </c>
    </row>
    <row r="236" spans="1:16" x14ac:dyDescent="0.35">
      <c r="A236" s="79">
        <v>637640</v>
      </c>
      <c r="B236" s="79" t="s">
        <v>1000</v>
      </c>
      <c r="C236" s="79" t="s">
        <v>1001</v>
      </c>
      <c r="D236" s="79" t="s">
        <v>556</v>
      </c>
      <c r="E236" s="80">
        <v>43047</v>
      </c>
      <c r="F236" s="79" t="s">
        <v>1002</v>
      </c>
      <c r="G236" s="81">
        <v>7</v>
      </c>
      <c r="H236" s="82">
        <v>526.6</v>
      </c>
      <c r="I236" s="83">
        <v>3686.2</v>
      </c>
      <c r="J236" s="83">
        <v>0</v>
      </c>
      <c r="K236" s="81">
        <v>0</v>
      </c>
      <c r="L236" s="79" t="s">
        <v>541</v>
      </c>
      <c r="M236" s="84" t="s">
        <v>535</v>
      </c>
      <c r="N236" s="85" t="s">
        <v>536</v>
      </c>
      <c r="O236" s="79" t="s">
        <v>537</v>
      </c>
      <c r="P236" s="79" t="s">
        <v>535</v>
      </c>
    </row>
    <row r="237" spans="1:16" x14ac:dyDescent="0.35">
      <c r="A237" s="79">
        <v>644081</v>
      </c>
      <c r="B237" s="79" t="s">
        <v>1000</v>
      </c>
      <c r="C237" s="79" t="s">
        <v>1003</v>
      </c>
      <c r="D237" s="79" t="s">
        <v>532</v>
      </c>
      <c r="E237" s="80">
        <v>44370</v>
      </c>
      <c r="F237" s="79" t="s">
        <v>1004</v>
      </c>
      <c r="G237" s="81">
        <v>8</v>
      </c>
      <c r="H237" s="82">
        <v>19050</v>
      </c>
      <c r="I237" s="83">
        <v>152400</v>
      </c>
      <c r="J237" s="83">
        <v>0</v>
      </c>
      <c r="K237" s="81">
        <v>0</v>
      </c>
      <c r="L237" s="79" t="s">
        <v>1005</v>
      </c>
      <c r="M237" s="84" t="s">
        <v>535</v>
      </c>
      <c r="N237" s="85" t="s">
        <v>536</v>
      </c>
      <c r="O237" s="79" t="s">
        <v>537</v>
      </c>
      <c r="P237" s="79" t="s">
        <v>535</v>
      </c>
    </row>
    <row r="238" spans="1:16" x14ac:dyDescent="0.35">
      <c r="A238" s="79">
        <v>644081</v>
      </c>
      <c r="B238" s="79" t="s">
        <v>559</v>
      </c>
      <c r="C238" s="79" t="s">
        <v>1006</v>
      </c>
      <c r="D238" s="79" t="s">
        <v>674</v>
      </c>
      <c r="E238" s="80">
        <v>43571</v>
      </c>
      <c r="F238" s="79" t="s">
        <v>1007</v>
      </c>
      <c r="G238" s="81">
        <v>2</v>
      </c>
      <c r="H238" s="82">
        <v>18462</v>
      </c>
      <c r="I238" s="83">
        <v>36924</v>
      </c>
      <c r="J238" s="83">
        <v>0</v>
      </c>
      <c r="K238" s="81">
        <v>0</v>
      </c>
      <c r="L238" s="79" t="s">
        <v>1008</v>
      </c>
      <c r="M238" s="84" t="s">
        <v>535</v>
      </c>
      <c r="N238" s="85" t="s">
        <v>552</v>
      </c>
      <c r="O238" s="79" t="s">
        <v>553</v>
      </c>
      <c r="P238" s="79" t="s">
        <v>535</v>
      </c>
    </row>
    <row r="239" spans="1:16" x14ac:dyDescent="0.35">
      <c r="A239" s="79">
        <v>646268</v>
      </c>
      <c r="B239" s="79" t="s">
        <v>538</v>
      </c>
      <c r="C239" s="79" t="s">
        <v>545</v>
      </c>
      <c r="D239" s="79" t="s">
        <v>575</v>
      </c>
      <c r="E239" s="80">
        <v>43608</v>
      </c>
      <c r="F239" s="79" t="s">
        <v>1009</v>
      </c>
      <c r="G239" s="81">
        <v>16</v>
      </c>
      <c r="H239" s="82">
        <v>11456</v>
      </c>
      <c r="I239" s="83">
        <v>183296</v>
      </c>
      <c r="J239" s="83">
        <v>0</v>
      </c>
      <c r="K239" s="81">
        <v>0</v>
      </c>
      <c r="L239" s="79" t="s">
        <v>548</v>
      </c>
      <c r="M239" s="84" t="s">
        <v>535</v>
      </c>
      <c r="N239" s="85" t="s">
        <v>536</v>
      </c>
      <c r="O239" s="79" t="s">
        <v>537</v>
      </c>
      <c r="P239" s="79" t="s">
        <v>535</v>
      </c>
    </row>
    <row r="240" spans="1:16" x14ac:dyDescent="0.35">
      <c r="A240" s="79">
        <v>648050</v>
      </c>
      <c r="B240" s="79" t="s">
        <v>542</v>
      </c>
      <c r="C240" s="79" t="s">
        <v>1010</v>
      </c>
      <c r="D240" s="79" t="s">
        <v>532</v>
      </c>
      <c r="E240" s="80">
        <v>43339</v>
      </c>
      <c r="F240" s="79" t="s">
        <v>1011</v>
      </c>
      <c r="G240" s="81">
        <v>26</v>
      </c>
      <c r="H240" s="82">
        <v>816.15</v>
      </c>
      <c r="I240" s="83">
        <v>21219.9</v>
      </c>
      <c r="J240" s="83">
        <v>0</v>
      </c>
      <c r="K240" s="81">
        <v>0</v>
      </c>
      <c r="L240" s="79" t="s">
        <v>1012</v>
      </c>
      <c r="M240" s="84" t="s">
        <v>535</v>
      </c>
      <c r="N240" s="85" t="s">
        <v>536</v>
      </c>
      <c r="O240" s="79" t="s">
        <v>537</v>
      </c>
      <c r="P240" s="79" t="s">
        <v>535</v>
      </c>
    </row>
    <row r="241" spans="1:16" x14ac:dyDescent="0.35">
      <c r="A241" s="79">
        <v>656069</v>
      </c>
      <c r="B241" s="79" t="s">
        <v>538</v>
      </c>
      <c r="C241" s="79" t="s">
        <v>1013</v>
      </c>
      <c r="D241" s="79" t="s">
        <v>575</v>
      </c>
      <c r="E241" s="80">
        <v>43403</v>
      </c>
      <c r="F241" s="79" t="s">
        <v>1014</v>
      </c>
      <c r="G241" s="81">
        <v>10</v>
      </c>
      <c r="H241" s="82">
        <v>14167.29</v>
      </c>
      <c r="I241" s="83">
        <v>141672.9</v>
      </c>
      <c r="J241" s="83">
        <v>0</v>
      </c>
      <c r="K241" s="81">
        <v>0</v>
      </c>
      <c r="L241" s="79" t="s">
        <v>1015</v>
      </c>
      <c r="M241" s="84" t="s">
        <v>535</v>
      </c>
      <c r="N241" s="85" t="s">
        <v>536</v>
      </c>
      <c r="O241" s="79" t="s">
        <v>537</v>
      </c>
      <c r="P241" s="79" t="s">
        <v>535</v>
      </c>
    </row>
    <row r="242" spans="1:16" x14ac:dyDescent="0.35">
      <c r="A242" s="79">
        <v>656086</v>
      </c>
      <c r="B242" s="79" t="s">
        <v>538</v>
      </c>
      <c r="C242" s="79" t="s">
        <v>1013</v>
      </c>
      <c r="D242" s="79" t="s">
        <v>674</v>
      </c>
      <c r="E242" s="80">
        <v>43403</v>
      </c>
      <c r="F242" s="79" t="s">
        <v>1016</v>
      </c>
      <c r="G242" s="81">
        <v>2</v>
      </c>
      <c r="H242" s="82">
        <v>10204.129999999999</v>
      </c>
      <c r="I242" s="83">
        <v>20408.259999999998</v>
      </c>
      <c r="J242" s="83">
        <v>0</v>
      </c>
      <c r="K242" s="81">
        <v>0</v>
      </c>
      <c r="L242" s="79" t="s">
        <v>1015</v>
      </c>
      <c r="M242" s="84" t="s">
        <v>535</v>
      </c>
      <c r="N242" s="85" t="s">
        <v>536</v>
      </c>
      <c r="O242" s="79" t="s">
        <v>537</v>
      </c>
      <c r="P242" s="79" t="s">
        <v>535</v>
      </c>
    </row>
    <row r="243" spans="1:16" x14ac:dyDescent="0.35">
      <c r="A243" s="79">
        <v>656090</v>
      </c>
      <c r="B243" s="79" t="s">
        <v>563</v>
      </c>
      <c r="C243" s="79" t="s">
        <v>1017</v>
      </c>
      <c r="D243" s="79" t="s">
        <v>532</v>
      </c>
      <c r="E243" s="80">
        <v>43402</v>
      </c>
      <c r="F243" s="79" t="s">
        <v>1018</v>
      </c>
      <c r="G243" s="81">
        <v>2</v>
      </c>
      <c r="H243" s="82">
        <v>13760</v>
      </c>
      <c r="I243" s="83">
        <v>27520</v>
      </c>
      <c r="J243" s="83">
        <v>0</v>
      </c>
      <c r="K243" s="81">
        <v>0</v>
      </c>
      <c r="L243" s="79" t="s">
        <v>1019</v>
      </c>
      <c r="M243" s="84" t="s">
        <v>535</v>
      </c>
      <c r="N243" s="85" t="s">
        <v>536</v>
      </c>
      <c r="O243" s="79" t="s">
        <v>537</v>
      </c>
      <c r="P243" s="79" t="s">
        <v>535</v>
      </c>
    </row>
    <row r="244" spans="1:16" x14ac:dyDescent="0.35">
      <c r="A244" s="79">
        <v>656093</v>
      </c>
      <c r="B244" s="79" t="s">
        <v>538</v>
      </c>
      <c r="C244" s="79" t="s">
        <v>1013</v>
      </c>
      <c r="D244" s="79" t="s">
        <v>647</v>
      </c>
      <c r="E244" s="80">
        <v>43403</v>
      </c>
      <c r="F244" s="79" t="s">
        <v>1020</v>
      </c>
      <c r="G244" s="81">
        <v>2</v>
      </c>
      <c r="H244" s="82">
        <v>8003.81</v>
      </c>
      <c r="I244" s="83">
        <v>16007.62</v>
      </c>
      <c r="J244" s="83">
        <v>0</v>
      </c>
      <c r="K244" s="81">
        <v>0</v>
      </c>
      <c r="L244" s="79" t="s">
        <v>1015</v>
      </c>
      <c r="M244" s="84" t="s">
        <v>535</v>
      </c>
      <c r="N244" s="85" t="s">
        <v>536</v>
      </c>
      <c r="O244" s="79" t="s">
        <v>537</v>
      </c>
      <c r="P244" s="79" t="s">
        <v>535</v>
      </c>
    </row>
    <row r="245" spans="1:16" x14ac:dyDescent="0.35">
      <c r="A245" s="79">
        <v>656098</v>
      </c>
      <c r="B245" s="79" t="s">
        <v>538</v>
      </c>
      <c r="C245" s="79" t="s">
        <v>1013</v>
      </c>
      <c r="D245" s="79" t="s">
        <v>692</v>
      </c>
      <c r="E245" s="80">
        <v>43403</v>
      </c>
      <c r="F245" s="79" t="s">
        <v>1021</v>
      </c>
      <c r="G245" s="81">
        <v>2</v>
      </c>
      <c r="H245" s="82">
        <v>8495.2900000000009</v>
      </c>
      <c r="I245" s="83">
        <v>16990.580000000002</v>
      </c>
      <c r="J245" s="83">
        <v>0</v>
      </c>
      <c r="K245" s="81">
        <v>0</v>
      </c>
      <c r="L245" s="79" t="s">
        <v>1015</v>
      </c>
      <c r="M245" s="84" t="s">
        <v>535</v>
      </c>
      <c r="N245" s="85" t="s">
        <v>536</v>
      </c>
      <c r="O245" s="79" t="s">
        <v>537</v>
      </c>
      <c r="P245" s="79" t="s">
        <v>535</v>
      </c>
    </row>
    <row r="246" spans="1:16" x14ac:dyDescent="0.35">
      <c r="A246" s="79">
        <v>656099</v>
      </c>
      <c r="B246" s="79" t="s">
        <v>538</v>
      </c>
      <c r="C246" s="79" t="s">
        <v>1013</v>
      </c>
      <c r="D246" s="79" t="s">
        <v>785</v>
      </c>
      <c r="E246" s="80">
        <v>43403</v>
      </c>
      <c r="F246" s="79" t="s">
        <v>1022</v>
      </c>
      <c r="G246" s="81">
        <v>2</v>
      </c>
      <c r="H246" s="82">
        <v>8035.99</v>
      </c>
      <c r="I246" s="83">
        <v>16071.98</v>
      </c>
      <c r="J246" s="83">
        <v>0</v>
      </c>
      <c r="K246" s="81">
        <v>0</v>
      </c>
      <c r="L246" s="79" t="s">
        <v>1015</v>
      </c>
      <c r="M246" s="84" t="s">
        <v>535</v>
      </c>
      <c r="N246" s="85" t="s">
        <v>536</v>
      </c>
      <c r="O246" s="79" t="s">
        <v>537</v>
      </c>
      <c r="P246" s="79" t="s">
        <v>535</v>
      </c>
    </row>
    <row r="247" spans="1:16" x14ac:dyDescent="0.35">
      <c r="A247" s="79">
        <v>656100</v>
      </c>
      <c r="B247" s="79" t="s">
        <v>538</v>
      </c>
      <c r="C247" s="79" t="s">
        <v>1013</v>
      </c>
      <c r="D247" s="79" t="s">
        <v>721</v>
      </c>
      <c r="E247" s="80">
        <v>43403</v>
      </c>
      <c r="F247" s="79" t="s">
        <v>1023</v>
      </c>
      <c r="G247" s="81">
        <v>2</v>
      </c>
      <c r="H247" s="82">
        <v>12302.69</v>
      </c>
      <c r="I247" s="83">
        <v>24605.38</v>
      </c>
      <c r="J247" s="83">
        <v>0</v>
      </c>
      <c r="K247" s="81">
        <v>0</v>
      </c>
      <c r="L247" s="79" t="s">
        <v>1015</v>
      </c>
      <c r="M247" s="84" t="s">
        <v>535</v>
      </c>
      <c r="N247" s="85" t="s">
        <v>536</v>
      </c>
      <c r="O247" s="79" t="s">
        <v>537</v>
      </c>
      <c r="P247" s="79" t="s">
        <v>535</v>
      </c>
    </row>
    <row r="248" spans="1:16" x14ac:dyDescent="0.35">
      <c r="A248" s="79">
        <v>656102</v>
      </c>
      <c r="B248" s="79" t="s">
        <v>538</v>
      </c>
      <c r="C248" s="79" t="s">
        <v>1013</v>
      </c>
      <c r="D248" s="79" t="s">
        <v>792</v>
      </c>
      <c r="E248" s="80">
        <v>43403</v>
      </c>
      <c r="F248" s="79" t="s">
        <v>1024</v>
      </c>
      <c r="G248" s="81">
        <v>2</v>
      </c>
      <c r="H248" s="82">
        <v>7249.11</v>
      </c>
      <c r="I248" s="83">
        <v>14498.22</v>
      </c>
      <c r="J248" s="83">
        <v>0</v>
      </c>
      <c r="K248" s="81">
        <v>0</v>
      </c>
      <c r="L248" s="79" t="s">
        <v>1015</v>
      </c>
      <c r="M248" s="84" t="s">
        <v>535</v>
      </c>
      <c r="N248" s="85" t="s">
        <v>536</v>
      </c>
      <c r="O248" s="79" t="s">
        <v>537</v>
      </c>
      <c r="P248" s="79" t="s">
        <v>535</v>
      </c>
    </row>
    <row r="249" spans="1:16" x14ac:dyDescent="0.35">
      <c r="A249" s="79">
        <v>656103</v>
      </c>
      <c r="B249" s="79" t="s">
        <v>542</v>
      </c>
      <c r="C249" s="79" t="s">
        <v>1025</v>
      </c>
      <c r="D249" s="79" t="s">
        <v>546</v>
      </c>
      <c r="E249" s="80">
        <v>43412</v>
      </c>
      <c r="F249" s="79" t="s">
        <v>1026</v>
      </c>
      <c r="G249" s="81">
        <v>15</v>
      </c>
      <c r="H249" s="82">
        <v>11039</v>
      </c>
      <c r="I249" s="83">
        <v>165585</v>
      </c>
      <c r="J249" s="83">
        <v>0</v>
      </c>
      <c r="K249" s="81">
        <v>0</v>
      </c>
      <c r="L249" s="79" t="s">
        <v>1027</v>
      </c>
      <c r="M249" s="84" t="s">
        <v>535</v>
      </c>
      <c r="N249" s="85" t="s">
        <v>536</v>
      </c>
      <c r="O249" s="79" t="s">
        <v>537</v>
      </c>
      <c r="P249" s="79" t="s">
        <v>535</v>
      </c>
    </row>
    <row r="250" spans="1:16" x14ac:dyDescent="0.35">
      <c r="A250" s="79">
        <v>656103</v>
      </c>
      <c r="B250" s="79" t="s">
        <v>1028</v>
      </c>
      <c r="C250" s="79" t="s">
        <v>1029</v>
      </c>
      <c r="D250" s="79" t="s">
        <v>532</v>
      </c>
      <c r="E250" s="80">
        <v>44778</v>
      </c>
      <c r="F250" s="79" t="s">
        <v>1030</v>
      </c>
      <c r="G250" s="81">
        <v>15</v>
      </c>
      <c r="H250" s="82">
        <v>18400</v>
      </c>
      <c r="I250" s="83">
        <v>276000</v>
      </c>
      <c r="J250" s="83">
        <v>0</v>
      </c>
      <c r="K250" s="81">
        <v>0</v>
      </c>
      <c r="L250" s="79" t="s">
        <v>1031</v>
      </c>
      <c r="M250" s="84" t="s">
        <v>535</v>
      </c>
      <c r="N250" s="85" t="s">
        <v>552</v>
      </c>
      <c r="O250" s="79" t="s">
        <v>553</v>
      </c>
      <c r="P250" s="79" t="s">
        <v>535</v>
      </c>
    </row>
    <row r="251" spans="1:16" x14ac:dyDescent="0.35">
      <c r="A251" s="79">
        <v>656121</v>
      </c>
      <c r="B251" s="79" t="s">
        <v>563</v>
      </c>
      <c r="C251" s="79" t="s">
        <v>1032</v>
      </c>
      <c r="D251" s="79" t="s">
        <v>546</v>
      </c>
      <c r="E251" s="80">
        <v>43417</v>
      </c>
      <c r="F251" s="79" t="s">
        <v>1033</v>
      </c>
      <c r="G251" s="81">
        <v>10</v>
      </c>
      <c r="H251" s="82">
        <v>13400</v>
      </c>
      <c r="I251" s="83">
        <v>134000</v>
      </c>
      <c r="J251" s="83">
        <v>0</v>
      </c>
      <c r="K251" s="81">
        <v>0</v>
      </c>
      <c r="L251" s="79" t="s">
        <v>1034</v>
      </c>
      <c r="M251" s="84" t="s">
        <v>535</v>
      </c>
      <c r="N251" s="85" t="s">
        <v>536</v>
      </c>
      <c r="O251" s="79" t="s">
        <v>537</v>
      </c>
      <c r="P251" s="79" t="s">
        <v>535</v>
      </c>
    </row>
    <row r="252" spans="1:16" x14ac:dyDescent="0.35">
      <c r="A252" s="79">
        <v>656123</v>
      </c>
      <c r="B252" s="79" t="s">
        <v>563</v>
      </c>
      <c r="C252" s="79" t="s">
        <v>1035</v>
      </c>
      <c r="D252" s="79" t="s">
        <v>575</v>
      </c>
      <c r="E252" s="80">
        <v>43377</v>
      </c>
      <c r="F252" s="79" t="s">
        <v>1036</v>
      </c>
      <c r="G252" s="81">
        <v>10</v>
      </c>
      <c r="H252" s="82">
        <v>262.52999999999997</v>
      </c>
      <c r="I252" s="83">
        <v>2625.3</v>
      </c>
      <c r="J252" s="83">
        <v>0</v>
      </c>
      <c r="K252" s="81">
        <v>0</v>
      </c>
      <c r="L252" s="79" t="s">
        <v>1037</v>
      </c>
      <c r="M252" s="84" t="s">
        <v>535</v>
      </c>
      <c r="N252" s="85" t="s">
        <v>536</v>
      </c>
      <c r="O252" s="79" t="s">
        <v>537</v>
      </c>
      <c r="P252" s="79" t="s">
        <v>535</v>
      </c>
    </row>
    <row r="253" spans="1:16" x14ac:dyDescent="0.35">
      <c r="A253" s="79">
        <v>656132</v>
      </c>
      <c r="B253" s="79" t="s">
        <v>563</v>
      </c>
      <c r="C253" s="79" t="s">
        <v>578</v>
      </c>
      <c r="D253" s="79" t="s">
        <v>647</v>
      </c>
      <c r="E253" s="80">
        <v>43392</v>
      </c>
      <c r="F253" s="79" t="s">
        <v>1038</v>
      </c>
      <c r="G253" s="81">
        <v>2</v>
      </c>
      <c r="H253" s="82">
        <v>973</v>
      </c>
      <c r="I253" s="83">
        <v>1946</v>
      </c>
      <c r="J253" s="83">
        <v>0</v>
      </c>
      <c r="K253" s="81">
        <v>0</v>
      </c>
      <c r="L253" s="79" t="s">
        <v>580</v>
      </c>
      <c r="M253" s="84" t="s">
        <v>535</v>
      </c>
      <c r="N253" s="85" t="s">
        <v>536</v>
      </c>
      <c r="O253" s="79" t="s">
        <v>537</v>
      </c>
      <c r="P253" s="79" t="s">
        <v>535</v>
      </c>
    </row>
    <row r="254" spans="1:16" x14ac:dyDescent="0.35">
      <c r="A254" s="79">
        <v>656143</v>
      </c>
      <c r="B254" s="79" t="s">
        <v>563</v>
      </c>
      <c r="C254" s="79" t="s">
        <v>1035</v>
      </c>
      <c r="D254" s="79" t="s">
        <v>792</v>
      </c>
      <c r="E254" s="80">
        <v>43377</v>
      </c>
      <c r="F254" s="79" t="s">
        <v>1039</v>
      </c>
      <c r="G254" s="81">
        <v>5</v>
      </c>
      <c r="H254" s="82">
        <v>867.33</v>
      </c>
      <c r="I254" s="83">
        <v>4336.6499999999996</v>
      </c>
      <c r="J254" s="83">
        <v>0</v>
      </c>
      <c r="K254" s="81">
        <v>0</v>
      </c>
      <c r="L254" s="79" t="s">
        <v>1037</v>
      </c>
      <c r="M254" s="84" t="s">
        <v>535</v>
      </c>
      <c r="N254" s="85" t="s">
        <v>536</v>
      </c>
      <c r="O254" s="79" t="s">
        <v>537</v>
      </c>
      <c r="P254" s="79" t="s">
        <v>535</v>
      </c>
    </row>
    <row r="255" spans="1:16" x14ac:dyDescent="0.35">
      <c r="A255" s="79">
        <v>656151</v>
      </c>
      <c r="B255" s="79" t="s">
        <v>563</v>
      </c>
      <c r="C255" s="79" t="s">
        <v>1035</v>
      </c>
      <c r="D255" s="79" t="s">
        <v>546</v>
      </c>
      <c r="E255" s="80">
        <v>43377</v>
      </c>
      <c r="F255" s="79" t="s">
        <v>1040</v>
      </c>
      <c r="G255" s="81">
        <v>2</v>
      </c>
      <c r="H255" s="82">
        <v>22431.08</v>
      </c>
      <c r="I255" s="83">
        <v>44862.16</v>
      </c>
      <c r="J255" s="83">
        <v>0</v>
      </c>
      <c r="K255" s="81">
        <v>0</v>
      </c>
      <c r="L255" s="79" t="s">
        <v>1037</v>
      </c>
      <c r="M255" s="84" t="s">
        <v>535</v>
      </c>
      <c r="N255" s="85" t="s">
        <v>536</v>
      </c>
      <c r="O255" s="79" t="s">
        <v>537</v>
      </c>
      <c r="P255" s="79" t="s">
        <v>535</v>
      </c>
    </row>
    <row r="256" spans="1:16" x14ac:dyDescent="0.35">
      <c r="A256" s="79">
        <v>656171</v>
      </c>
      <c r="B256" s="79" t="s">
        <v>563</v>
      </c>
      <c r="C256" s="79" t="s">
        <v>578</v>
      </c>
      <c r="D256" s="79" t="s">
        <v>692</v>
      </c>
      <c r="E256" s="80">
        <v>43392</v>
      </c>
      <c r="F256" s="79" t="s">
        <v>1041</v>
      </c>
      <c r="G256" s="81">
        <v>3</v>
      </c>
      <c r="H256" s="82">
        <v>1950</v>
      </c>
      <c r="I256" s="83">
        <v>5850</v>
      </c>
      <c r="J256" s="83">
        <v>0</v>
      </c>
      <c r="K256" s="81">
        <v>0</v>
      </c>
      <c r="L256" s="79" t="s">
        <v>580</v>
      </c>
      <c r="M256" s="84" t="s">
        <v>535</v>
      </c>
      <c r="N256" s="85" t="s">
        <v>536</v>
      </c>
      <c r="O256" s="79" t="s">
        <v>537</v>
      </c>
      <c r="P256" s="79" t="s">
        <v>535</v>
      </c>
    </row>
    <row r="257" spans="1:16" x14ac:dyDescent="0.35">
      <c r="A257" s="79">
        <v>656248</v>
      </c>
      <c r="B257" s="79" t="s">
        <v>538</v>
      </c>
      <c r="C257" s="79" t="s">
        <v>1013</v>
      </c>
      <c r="D257" s="79" t="s">
        <v>612</v>
      </c>
      <c r="E257" s="80">
        <v>43403</v>
      </c>
      <c r="F257" s="79" t="s">
        <v>1042</v>
      </c>
      <c r="G257" s="81">
        <v>5</v>
      </c>
      <c r="H257" s="82">
        <v>14731.55</v>
      </c>
      <c r="I257" s="83">
        <v>73657.75</v>
      </c>
      <c r="J257" s="83">
        <v>0</v>
      </c>
      <c r="K257" s="81">
        <v>0</v>
      </c>
      <c r="L257" s="79" t="s">
        <v>1015</v>
      </c>
      <c r="M257" s="84" t="s">
        <v>535</v>
      </c>
      <c r="N257" s="85" t="s">
        <v>536</v>
      </c>
      <c r="O257" s="79" t="s">
        <v>537</v>
      </c>
      <c r="P257" s="79" t="s">
        <v>535</v>
      </c>
    </row>
    <row r="258" spans="1:16" x14ac:dyDescent="0.35">
      <c r="A258" s="79">
        <v>656262</v>
      </c>
      <c r="B258" s="79" t="s">
        <v>538</v>
      </c>
      <c r="C258" s="79" t="s">
        <v>1013</v>
      </c>
      <c r="D258" s="79" t="s">
        <v>546</v>
      </c>
      <c r="E258" s="80">
        <v>43403</v>
      </c>
      <c r="F258" s="79" t="s">
        <v>1043</v>
      </c>
      <c r="G258" s="81">
        <v>10</v>
      </c>
      <c r="H258" s="82">
        <v>12533.84</v>
      </c>
      <c r="I258" s="83">
        <v>125338.4</v>
      </c>
      <c r="J258" s="83">
        <v>0</v>
      </c>
      <c r="K258" s="81">
        <v>0</v>
      </c>
      <c r="L258" s="79" t="s">
        <v>1015</v>
      </c>
      <c r="M258" s="84" t="s">
        <v>535</v>
      </c>
      <c r="N258" s="85" t="s">
        <v>536</v>
      </c>
      <c r="O258" s="79" t="s">
        <v>537</v>
      </c>
      <c r="P258" s="79" t="s">
        <v>535</v>
      </c>
    </row>
    <row r="259" spans="1:16" x14ac:dyDescent="0.35">
      <c r="A259" s="79">
        <v>656336</v>
      </c>
      <c r="B259" s="79" t="s">
        <v>563</v>
      </c>
      <c r="C259" s="79" t="s">
        <v>1017</v>
      </c>
      <c r="D259" s="79" t="s">
        <v>546</v>
      </c>
      <c r="E259" s="80">
        <v>43402</v>
      </c>
      <c r="F259" s="79" t="s">
        <v>1044</v>
      </c>
      <c r="G259" s="81">
        <v>5</v>
      </c>
      <c r="H259" s="82">
        <v>2421</v>
      </c>
      <c r="I259" s="83">
        <v>12105</v>
      </c>
      <c r="J259" s="83">
        <v>0</v>
      </c>
      <c r="K259" s="81">
        <v>0</v>
      </c>
      <c r="L259" s="79" t="s">
        <v>1019</v>
      </c>
      <c r="M259" s="84" t="s">
        <v>535</v>
      </c>
      <c r="N259" s="85" t="s">
        <v>536</v>
      </c>
      <c r="O259" s="79" t="s">
        <v>537</v>
      </c>
      <c r="P259" s="79" t="s">
        <v>535</v>
      </c>
    </row>
    <row r="260" spans="1:16" x14ac:dyDescent="0.35">
      <c r="A260" s="79">
        <v>656372</v>
      </c>
      <c r="B260" s="79" t="s">
        <v>563</v>
      </c>
      <c r="C260" s="79" t="s">
        <v>578</v>
      </c>
      <c r="D260" s="79" t="s">
        <v>792</v>
      </c>
      <c r="E260" s="80">
        <v>43392</v>
      </c>
      <c r="F260" s="79" t="s">
        <v>1045</v>
      </c>
      <c r="G260" s="81">
        <v>5</v>
      </c>
      <c r="H260" s="82">
        <v>577</v>
      </c>
      <c r="I260" s="83">
        <v>2885</v>
      </c>
      <c r="J260" s="83">
        <v>0</v>
      </c>
      <c r="K260" s="81">
        <v>0</v>
      </c>
      <c r="L260" s="79" t="s">
        <v>580</v>
      </c>
      <c r="M260" s="84" t="s">
        <v>535</v>
      </c>
      <c r="N260" s="85" t="s">
        <v>536</v>
      </c>
      <c r="O260" s="79" t="s">
        <v>537</v>
      </c>
      <c r="P260" s="79" t="s">
        <v>535</v>
      </c>
    </row>
    <row r="261" spans="1:16" x14ac:dyDescent="0.35">
      <c r="A261" s="79">
        <v>659168</v>
      </c>
      <c r="B261" s="79" t="s">
        <v>538</v>
      </c>
      <c r="C261" s="79" t="s">
        <v>1046</v>
      </c>
      <c r="D261" s="79" t="s">
        <v>575</v>
      </c>
      <c r="E261" s="80">
        <v>43502</v>
      </c>
      <c r="F261" s="79" t="s">
        <v>1047</v>
      </c>
      <c r="G261" s="81">
        <v>4</v>
      </c>
      <c r="H261" s="82">
        <v>56876</v>
      </c>
      <c r="I261" s="83">
        <v>227504</v>
      </c>
      <c r="J261" s="83">
        <v>0</v>
      </c>
      <c r="K261" s="81">
        <v>0</v>
      </c>
      <c r="L261" s="79" t="s">
        <v>1048</v>
      </c>
      <c r="M261" s="84" t="s">
        <v>535</v>
      </c>
      <c r="N261" s="85" t="s">
        <v>536</v>
      </c>
      <c r="O261" s="79" t="s">
        <v>537</v>
      </c>
      <c r="P261" s="79" t="s">
        <v>535</v>
      </c>
    </row>
    <row r="262" spans="1:16" x14ac:dyDescent="0.35">
      <c r="A262" s="79">
        <v>659257</v>
      </c>
      <c r="B262" s="79" t="s">
        <v>563</v>
      </c>
      <c r="C262" s="79" t="s">
        <v>622</v>
      </c>
      <c r="D262" s="79" t="s">
        <v>546</v>
      </c>
      <c r="E262" s="80">
        <v>43426</v>
      </c>
      <c r="F262" s="79" t="s">
        <v>1049</v>
      </c>
      <c r="G262" s="81">
        <v>8</v>
      </c>
      <c r="H262" s="82">
        <v>14100</v>
      </c>
      <c r="I262" s="83">
        <v>112800</v>
      </c>
      <c r="J262" s="83">
        <v>0</v>
      </c>
      <c r="K262" s="81">
        <v>0</v>
      </c>
      <c r="L262" s="79" t="s">
        <v>624</v>
      </c>
      <c r="M262" s="84" t="s">
        <v>535</v>
      </c>
      <c r="N262" s="85" t="s">
        <v>536</v>
      </c>
      <c r="O262" s="79" t="s">
        <v>537</v>
      </c>
      <c r="P262" s="79" t="s">
        <v>535</v>
      </c>
    </row>
    <row r="263" spans="1:16" x14ac:dyDescent="0.35">
      <c r="A263" s="79">
        <v>659299</v>
      </c>
      <c r="B263" s="79" t="s">
        <v>563</v>
      </c>
      <c r="C263" s="79" t="s">
        <v>1050</v>
      </c>
      <c r="D263" s="79" t="s">
        <v>546</v>
      </c>
      <c r="E263" s="80">
        <v>44125</v>
      </c>
      <c r="F263" s="79" t="s">
        <v>1051</v>
      </c>
      <c r="G263" s="81">
        <v>4</v>
      </c>
      <c r="H263" s="82">
        <v>1680</v>
      </c>
      <c r="I263" s="83">
        <v>6720</v>
      </c>
      <c r="J263" s="83">
        <v>0</v>
      </c>
      <c r="K263" s="81">
        <v>0</v>
      </c>
      <c r="L263" s="79" t="s">
        <v>1052</v>
      </c>
      <c r="M263" s="84" t="s">
        <v>535</v>
      </c>
      <c r="N263" s="85" t="s">
        <v>536</v>
      </c>
      <c r="O263" s="79" t="s">
        <v>537</v>
      </c>
      <c r="P263" s="79" t="s">
        <v>535</v>
      </c>
    </row>
    <row r="264" spans="1:16" x14ac:dyDescent="0.35">
      <c r="A264" s="79">
        <v>659299</v>
      </c>
      <c r="B264" s="79" t="s">
        <v>563</v>
      </c>
      <c r="C264" s="79" t="s">
        <v>622</v>
      </c>
      <c r="D264" s="79" t="s">
        <v>575</v>
      </c>
      <c r="E264" s="80">
        <v>43426</v>
      </c>
      <c r="F264" s="79" t="s">
        <v>1051</v>
      </c>
      <c r="G264" s="81">
        <v>4</v>
      </c>
      <c r="H264" s="82">
        <v>17800</v>
      </c>
      <c r="I264" s="83">
        <v>71200</v>
      </c>
      <c r="J264" s="83">
        <v>0</v>
      </c>
      <c r="K264" s="81">
        <v>0</v>
      </c>
      <c r="L264" s="79" t="s">
        <v>624</v>
      </c>
      <c r="M264" s="84" t="s">
        <v>535</v>
      </c>
      <c r="N264" s="85" t="s">
        <v>536</v>
      </c>
      <c r="O264" s="79" t="s">
        <v>537</v>
      </c>
      <c r="P264" s="79" t="s">
        <v>535</v>
      </c>
    </row>
    <row r="265" spans="1:16" x14ac:dyDescent="0.35">
      <c r="A265" s="79">
        <v>659300</v>
      </c>
      <c r="B265" s="79" t="s">
        <v>685</v>
      </c>
      <c r="C265" s="79" t="s">
        <v>940</v>
      </c>
      <c r="D265" s="79" t="s">
        <v>674</v>
      </c>
      <c r="E265" s="80">
        <v>44406</v>
      </c>
      <c r="F265" s="79" t="s">
        <v>1053</v>
      </c>
      <c r="G265" s="81">
        <v>5</v>
      </c>
      <c r="H265" s="82">
        <v>70.72</v>
      </c>
      <c r="I265" s="83">
        <v>353.6</v>
      </c>
      <c r="J265" s="83">
        <v>0</v>
      </c>
      <c r="K265" s="81">
        <v>0</v>
      </c>
      <c r="L265" s="79" t="s">
        <v>688</v>
      </c>
      <c r="M265" s="84" t="s">
        <v>535</v>
      </c>
      <c r="N265" s="85" t="s">
        <v>536</v>
      </c>
      <c r="O265" s="79" t="s">
        <v>537</v>
      </c>
      <c r="P265" s="79" t="s">
        <v>689</v>
      </c>
    </row>
    <row r="266" spans="1:16" x14ac:dyDescent="0.35">
      <c r="A266" s="79">
        <v>659300</v>
      </c>
      <c r="B266" s="79" t="s">
        <v>563</v>
      </c>
      <c r="C266" s="79" t="s">
        <v>1054</v>
      </c>
      <c r="D266" s="79" t="s">
        <v>575</v>
      </c>
      <c r="E266" s="80">
        <v>44154</v>
      </c>
      <c r="F266" s="79" t="s">
        <v>1053</v>
      </c>
      <c r="G266" s="81">
        <v>5</v>
      </c>
      <c r="H266" s="82">
        <v>8100</v>
      </c>
      <c r="I266" s="83">
        <v>40500</v>
      </c>
      <c r="J266" s="83">
        <v>0</v>
      </c>
      <c r="K266" s="81">
        <v>0</v>
      </c>
      <c r="L266" s="79" t="s">
        <v>1055</v>
      </c>
      <c r="M266" s="84" t="s">
        <v>535</v>
      </c>
      <c r="N266" s="85" t="s">
        <v>536</v>
      </c>
      <c r="O266" s="79" t="s">
        <v>537</v>
      </c>
      <c r="P266" s="79" t="s">
        <v>535</v>
      </c>
    </row>
    <row r="267" spans="1:16" x14ac:dyDescent="0.35">
      <c r="A267" s="79">
        <v>661270</v>
      </c>
      <c r="B267" s="79" t="s">
        <v>538</v>
      </c>
      <c r="C267" s="79" t="s">
        <v>1056</v>
      </c>
      <c r="D267" s="79" t="s">
        <v>546</v>
      </c>
      <c r="E267" s="80">
        <v>44427</v>
      </c>
      <c r="F267" s="79" t="s">
        <v>1057</v>
      </c>
      <c r="G267" s="81">
        <v>11</v>
      </c>
      <c r="H267" s="82">
        <v>870</v>
      </c>
      <c r="I267" s="83">
        <v>9570</v>
      </c>
      <c r="J267" s="83">
        <v>0</v>
      </c>
      <c r="K267" s="81">
        <v>0</v>
      </c>
      <c r="L267" s="79" t="s">
        <v>594</v>
      </c>
      <c r="M267" s="84" t="s">
        <v>535</v>
      </c>
      <c r="N267" s="85" t="s">
        <v>536</v>
      </c>
      <c r="O267" s="79" t="s">
        <v>537</v>
      </c>
      <c r="P267" s="79" t="s">
        <v>535</v>
      </c>
    </row>
    <row r="268" spans="1:16" x14ac:dyDescent="0.35">
      <c r="A268" s="79">
        <v>661301</v>
      </c>
      <c r="B268" s="79" t="s">
        <v>1000</v>
      </c>
      <c r="C268" s="79" t="s">
        <v>1058</v>
      </c>
      <c r="D268" s="79" t="s">
        <v>546</v>
      </c>
      <c r="E268" s="80">
        <v>44082</v>
      </c>
      <c r="F268" s="79" t="s">
        <v>1059</v>
      </c>
      <c r="G268" s="81">
        <v>2</v>
      </c>
      <c r="H268" s="82">
        <v>1000</v>
      </c>
      <c r="I268" s="83">
        <v>2000</v>
      </c>
      <c r="J268" s="83">
        <v>0</v>
      </c>
      <c r="K268" s="81">
        <v>0</v>
      </c>
      <c r="L268" s="79" t="s">
        <v>745</v>
      </c>
      <c r="M268" s="84" t="s">
        <v>535</v>
      </c>
      <c r="N268" s="85" t="s">
        <v>536</v>
      </c>
      <c r="O268" s="79" t="s">
        <v>537</v>
      </c>
      <c r="P268" s="79" t="s">
        <v>535</v>
      </c>
    </row>
    <row r="269" spans="1:16" x14ac:dyDescent="0.35">
      <c r="A269" s="79">
        <v>661301</v>
      </c>
      <c r="B269" s="79" t="s">
        <v>554</v>
      </c>
      <c r="C269" s="79" t="s">
        <v>1060</v>
      </c>
      <c r="D269" s="79" t="s">
        <v>546</v>
      </c>
      <c r="E269" s="80">
        <v>43627</v>
      </c>
      <c r="F269" s="79" t="s">
        <v>1059</v>
      </c>
      <c r="G269" s="81">
        <v>2</v>
      </c>
      <c r="H269" s="82">
        <v>130</v>
      </c>
      <c r="I269" s="83">
        <v>260</v>
      </c>
      <c r="J269" s="83">
        <v>0</v>
      </c>
      <c r="K269" s="81">
        <v>0</v>
      </c>
      <c r="L269" s="79" t="s">
        <v>745</v>
      </c>
      <c r="M269" s="84" t="s">
        <v>535</v>
      </c>
      <c r="N269" s="85" t="s">
        <v>536</v>
      </c>
      <c r="O269" s="79" t="s">
        <v>537</v>
      </c>
      <c r="P269" s="79" t="s">
        <v>535</v>
      </c>
    </row>
    <row r="270" spans="1:16" x14ac:dyDescent="0.35">
      <c r="A270" s="79">
        <v>661423</v>
      </c>
      <c r="B270" s="79" t="s">
        <v>563</v>
      </c>
      <c r="C270" s="79" t="s">
        <v>1061</v>
      </c>
      <c r="D270" s="79" t="s">
        <v>532</v>
      </c>
      <c r="E270" s="80">
        <v>44071</v>
      </c>
      <c r="F270" s="79" t="s">
        <v>1062</v>
      </c>
      <c r="G270" s="81">
        <v>4</v>
      </c>
      <c r="H270" s="82">
        <v>90339</v>
      </c>
      <c r="I270" s="83">
        <v>361356</v>
      </c>
      <c r="J270" s="83">
        <v>0</v>
      </c>
      <c r="K270" s="81">
        <v>0</v>
      </c>
      <c r="L270" s="79" t="s">
        <v>697</v>
      </c>
      <c r="M270" s="84" t="s">
        <v>535</v>
      </c>
      <c r="N270" s="85" t="s">
        <v>536</v>
      </c>
      <c r="O270" s="79" t="s">
        <v>537</v>
      </c>
      <c r="P270" s="79" t="s">
        <v>535</v>
      </c>
    </row>
    <row r="271" spans="1:16" x14ac:dyDescent="0.35">
      <c r="A271" s="79">
        <v>661423</v>
      </c>
      <c r="B271" s="79" t="s">
        <v>563</v>
      </c>
      <c r="C271" s="79" t="s">
        <v>791</v>
      </c>
      <c r="D271" s="79" t="s">
        <v>575</v>
      </c>
      <c r="E271" s="80">
        <v>43518</v>
      </c>
      <c r="F271" s="79" t="s">
        <v>1062</v>
      </c>
      <c r="G271" s="81">
        <v>4</v>
      </c>
      <c r="H271" s="82">
        <v>7490.15</v>
      </c>
      <c r="I271" s="83">
        <v>29960.6</v>
      </c>
      <c r="J271" s="83">
        <v>0</v>
      </c>
      <c r="K271" s="81">
        <v>0</v>
      </c>
      <c r="L271" s="79" t="s">
        <v>541</v>
      </c>
      <c r="M271" s="79" t="s">
        <v>535</v>
      </c>
      <c r="N271" s="85" t="s">
        <v>536</v>
      </c>
      <c r="O271" s="79" t="s">
        <v>537</v>
      </c>
      <c r="P271" s="79" t="s">
        <v>535</v>
      </c>
    </row>
    <row r="272" spans="1:16" x14ac:dyDescent="0.35">
      <c r="A272" s="79">
        <v>661423</v>
      </c>
      <c r="B272" s="79" t="s">
        <v>549</v>
      </c>
      <c r="C272" s="79" t="s">
        <v>1063</v>
      </c>
      <c r="D272" s="79" t="s">
        <v>532</v>
      </c>
      <c r="E272" s="80">
        <v>44693</v>
      </c>
      <c r="F272" s="79" t="s">
        <v>1064</v>
      </c>
      <c r="G272" s="81">
        <v>2</v>
      </c>
      <c r="H272" s="82">
        <v>99372.9</v>
      </c>
      <c r="I272" s="83">
        <v>198745.8</v>
      </c>
      <c r="J272" s="83">
        <v>0</v>
      </c>
      <c r="K272" s="81">
        <v>0</v>
      </c>
      <c r="L272" s="79" t="s">
        <v>1065</v>
      </c>
      <c r="M272" s="84" t="s">
        <v>535</v>
      </c>
      <c r="N272" s="85" t="s">
        <v>552</v>
      </c>
      <c r="O272" s="79" t="s">
        <v>553</v>
      </c>
      <c r="P272" s="79" t="s">
        <v>535</v>
      </c>
    </row>
    <row r="273" spans="1:16" x14ac:dyDescent="0.35">
      <c r="A273" s="79">
        <v>661423</v>
      </c>
      <c r="B273" s="79" t="s">
        <v>914</v>
      </c>
      <c r="C273" s="79" t="s">
        <v>1066</v>
      </c>
      <c r="D273" s="79" t="s">
        <v>532</v>
      </c>
      <c r="E273" s="80">
        <v>44316</v>
      </c>
      <c r="F273" s="79" t="s">
        <v>1062</v>
      </c>
      <c r="G273" s="81">
        <v>8</v>
      </c>
      <c r="H273" s="82">
        <v>91589.3</v>
      </c>
      <c r="I273" s="83">
        <v>732714.4</v>
      </c>
      <c r="J273" s="83">
        <v>0</v>
      </c>
      <c r="K273" s="81">
        <v>0</v>
      </c>
      <c r="L273" s="79" t="s">
        <v>1067</v>
      </c>
      <c r="M273" s="84" t="s">
        <v>535</v>
      </c>
      <c r="N273" s="85" t="s">
        <v>552</v>
      </c>
      <c r="O273" s="79" t="s">
        <v>553</v>
      </c>
      <c r="P273" s="79" t="s">
        <v>535</v>
      </c>
    </row>
    <row r="274" spans="1:16" x14ac:dyDescent="0.35">
      <c r="A274" s="79">
        <v>663349</v>
      </c>
      <c r="B274" s="79" t="s">
        <v>554</v>
      </c>
      <c r="C274" s="79" t="s">
        <v>1068</v>
      </c>
      <c r="D274" s="79" t="s">
        <v>546</v>
      </c>
      <c r="E274" s="80">
        <v>43629</v>
      </c>
      <c r="F274" s="79" t="s">
        <v>1069</v>
      </c>
      <c r="G274" s="81">
        <v>6</v>
      </c>
      <c r="H274" s="82">
        <v>148.80000000000001</v>
      </c>
      <c r="I274" s="83">
        <v>892.8</v>
      </c>
      <c r="J274" s="83">
        <v>0</v>
      </c>
      <c r="K274" s="81">
        <v>0</v>
      </c>
      <c r="L274" s="79" t="s">
        <v>541</v>
      </c>
      <c r="M274" s="84" t="s">
        <v>535</v>
      </c>
      <c r="N274" s="85" t="s">
        <v>536</v>
      </c>
      <c r="O274" s="79" t="s">
        <v>537</v>
      </c>
      <c r="P274" s="79" t="s">
        <v>535</v>
      </c>
    </row>
    <row r="275" spans="1:16" x14ac:dyDescent="0.35">
      <c r="A275" s="79">
        <v>663369</v>
      </c>
      <c r="B275" s="79" t="s">
        <v>554</v>
      </c>
      <c r="C275" s="79" t="s">
        <v>1060</v>
      </c>
      <c r="D275" s="79" t="s">
        <v>692</v>
      </c>
      <c r="E275" s="80">
        <v>43627</v>
      </c>
      <c r="F275" s="79" t="s">
        <v>1070</v>
      </c>
      <c r="G275" s="81">
        <v>4</v>
      </c>
      <c r="H275" s="82">
        <v>2060</v>
      </c>
      <c r="I275" s="83">
        <v>8240</v>
      </c>
      <c r="J275" s="83">
        <v>0</v>
      </c>
      <c r="K275" s="81">
        <v>0</v>
      </c>
      <c r="L275" s="79" t="s">
        <v>745</v>
      </c>
      <c r="M275" s="84" t="s">
        <v>535</v>
      </c>
      <c r="N275" s="85" t="s">
        <v>536</v>
      </c>
      <c r="O275" s="79" t="s">
        <v>537</v>
      </c>
      <c r="P275" s="79" t="s">
        <v>535</v>
      </c>
    </row>
    <row r="276" spans="1:16" x14ac:dyDescent="0.35">
      <c r="A276" s="79">
        <v>663380</v>
      </c>
      <c r="B276" s="79" t="s">
        <v>554</v>
      </c>
      <c r="C276" s="79" t="s">
        <v>1068</v>
      </c>
      <c r="D276" s="79" t="s">
        <v>674</v>
      </c>
      <c r="E276" s="80">
        <v>43629</v>
      </c>
      <c r="F276" s="79" t="s">
        <v>1071</v>
      </c>
      <c r="G276" s="81">
        <v>5</v>
      </c>
      <c r="H276" s="82">
        <v>137.6</v>
      </c>
      <c r="I276" s="83">
        <v>688</v>
      </c>
      <c r="J276" s="83">
        <v>0</v>
      </c>
      <c r="K276" s="81">
        <v>0</v>
      </c>
      <c r="L276" s="79" t="s">
        <v>541</v>
      </c>
      <c r="M276" s="84" t="s">
        <v>535</v>
      </c>
      <c r="N276" s="85" t="s">
        <v>536</v>
      </c>
      <c r="O276" s="79" t="s">
        <v>537</v>
      </c>
      <c r="P276" s="79" t="s">
        <v>535</v>
      </c>
    </row>
    <row r="277" spans="1:16" x14ac:dyDescent="0.35">
      <c r="A277" s="79">
        <v>663387</v>
      </c>
      <c r="B277" s="79" t="s">
        <v>554</v>
      </c>
      <c r="C277" s="79" t="s">
        <v>1068</v>
      </c>
      <c r="D277" s="79" t="s">
        <v>785</v>
      </c>
      <c r="E277" s="80">
        <v>43629</v>
      </c>
      <c r="F277" s="79" t="s">
        <v>1072</v>
      </c>
      <c r="G277" s="81">
        <v>5</v>
      </c>
      <c r="H277" s="82">
        <v>137.6</v>
      </c>
      <c r="I277" s="83">
        <v>688</v>
      </c>
      <c r="J277" s="83">
        <v>0</v>
      </c>
      <c r="K277" s="81">
        <v>0</v>
      </c>
      <c r="L277" s="79" t="s">
        <v>541</v>
      </c>
      <c r="M277" s="84" t="s">
        <v>535</v>
      </c>
      <c r="N277" s="85" t="s">
        <v>536</v>
      </c>
      <c r="O277" s="79" t="s">
        <v>537</v>
      </c>
      <c r="P277" s="79" t="s">
        <v>535</v>
      </c>
    </row>
    <row r="278" spans="1:16" x14ac:dyDescent="0.35">
      <c r="A278" s="79">
        <v>663431</v>
      </c>
      <c r="B278" s="79" t="s">
        <v>563</v>
      </c>
      <c r="C278" s="79" t="s">
        <v>703</v>
      </c>
      <c r="D278" s="79" t="s">
        <v>546</v>
      </c>
      <c r="E278" s="80">
        <v>44004</v>
      </c>
      <c r="F278" s="79" t="s">
        <v>1073</v>
      </c>
      <c r="G278" s="81">
        <v>4</v>
      </c>
      <c r="H278" s="82">
        <v>1800</v>
      </c>
      <c r="I278" s="83">
        <v>7200</v>
      </c>
      <c r="J278" s="83">
        <v>0</v>
      </c>
      <c r="K278" s="81">
        <v>0</v>
      </c>
      <c r="L278" s="79" t="s">
        <v>705</v>
      </c>
      <c r="M278" s="84" t="s">
        <v>535</v>
      </c>
      <c r="N278" s="85" t="s">
        <v>536</v>
      </c>
      <c r="O278" s="79" t="s">
        <v>537</v>
      </c>
      <c r="P278" s="79" t="s">
        <v>535</v>
      </c>
    </row>
    <row r="279" spans="1:16" x14ac:dyDescent="0.35">
      <c r="A279" s="79">
        <v>663816</v>
      </c>
      <c r="B279" s="79" t="s">
        <v>554</v>
      </c>
      <c r="C279" s="79" t="s">
        <v>1060</v>
      </c>
      <c r="D279" s="79" t="s">
        <v>575</v>
      </c>
      <c r="E279" s="80">
        <v>43627</v>
      </c>
      <c r="F279" s="79" t="s">
        <v>1074</v>
      </c>
      <c r="G279" s="81">
        <v>6</v>
      </c>
      <c r="H279" s="82">
        <v>750</v>
      </c>
      <c r="I279" s="83">
        <v>4500</v>
      </c>
      <c r="J279" s="83">
        <v>0</v>
      </c>
      <c r="K279" s="81">
        <v>0</v>
      </c>
      <c r="L279" s="79" t="s">
        <v>745</v>
      </c>
      <c r="M279" s="84" t="s">
        <v>535</v>
      </c>
      <c r="N279" s="85" t="s">
        <v>536</v>
      </c>
      <c r="O279" s="79" t="s">
        <v>537</v>
      </c>
      <c r="P279" s="79" t="s">
        <v>535</v>
      </c>
    </row>
    <row r="280" spans="1:16" x14ac:dyDescent="0.35">
      <c r="A280" s="79">
        <v>663817</v>
      </c>
      <c r="B280" s="79" t="s">
        <v>554</v>
      </c>
      <c r="C280" s="79" t="s">
        <v>1060</v>
      </c>
      <c r="D280" s="79" t="s">
        <v>792</v>
      </c>
      <c r="E280" s="80">
        <v>43627</v>
      </c>
      <c r="F280" s="79" t="s">
        <v>1075</v>
      </c>
      <c r="G280" s="81">
        <v>3</v>
      </c>
      <c r="H280" s="82">
        <v>750</v>
      </c>
      <c r="I280" s="83">
        <v>2250</v>
      </c>
      <c r="J280" s="83">
        <v>0</v>
      </c>
      <c r="K280" s="81">
        <v>0</v>
      </c>
      <c r="L280" s="79" t="s">
        <v>745</v>
      </c>
      <c r="M280" s="84" t="s">
        <v>535</v>
      </c>
      <c r="N280" s="85" t="s">
        <v>536</v>
      </c>
      <c r="O280" s="79" t="s">
        <v>537</v>
      </c>
      <c r="P280" s="79" t="s">
        <v>535</v>
      </c>
    </row>
    <row r="281" spans="1:16" x14ac:dyDescent="0.35">
      <c r="A281" s="79">
        <v>663839</v>
      </c>
      <c r="B281" s="79" t="s">
        <v>554</v>
      </c>
      <c r="C281" s="79" t="s">
        <v>1060</v>
      </c>
      <c r="D281" s="79" t="s">
        <v>721</v>
      </c>
      <c r="E281" s="80">
        <v>43627</v>
      </c>
      <c r="F281" s="79" t="s">
        <v>1076</v>
      </c>
      <c r="G281" s="81">
        <v>3</v>
      </c>
      <c r="H281" s="82">
        <v>6850</v>
      </c>
      <c r="I281" s="83">
        <v>20550</v>
      </c>
      <c r="J281" s="83">
        <v>0</v>
      </c>
      <c r="K281" s="81">
        <v>0</v>
      </c>
      <c r="L281" s="79" t="s">
        <v>745</v>
      </c>
      <c r="M281" s="84" t="s">
        <v>535</v>
      </c>
      <c r="N281" s="85" t="s">
        <v>536</v>
      </c>
      <c r="O281" s="79" t="s">
        <v>537</v>
      </c>
      <c r="P281" s="79" t="s">
        <v>535</v>
      </c>
    </row>
    <row r="282" spans="1:16" x14ac:dyDescent="0.35">
      <c r="A282" s="79">
        <v>667322</v>
      </c>
      <c r="B282" s="79" t="s">
        <v>563</v>
      </c>
      <c r="C282" s="79" t="s">
        <v>1077</v>
      </c>
      <c r="D282" s="79" t="s">
        <v>532</v>
      </c>
      <c r="E282" s="80">
        <v>43752</v>
      </c>
      <c r="F282" s="79" t="s">
        <v>1078</v>
      </c>
      <c r="G282" s="81">
        <v>5</v>
      </c>
      <c r="H282" s="82">
        <v>2957.31</v>
      </c>
      <c r="I282" s="83">
        <v>14786.55</v>
      </c>
      <c r="J282" s="83">
        <v>0</v>
      </c>
      <c r="K282" s="81">
        <v>0</v>
      </c>
      <c r="L282" s="79" t="s">
        <v>731</v>
      </c>
      <c r="M282" s="84" t="s">
        <v>535</v>
      </c>
      <c r="N282" s="85" t="s">
        <v>536</v>
      </c>
      <c r="O282" s="79" t="s">
        <v>537</v>
      </c>
      <c r="P282" s="79" t="s">
        <v>535</v>
      </c>
    </row>
    <row r="283" spans="1:16" x14ac:dyDescent="0.35">
      <c r="A283" s="79">
        <v>667331</v>
      </c>
      <c r="B283" s="79" t="s">
        <v>563</v>
      </c>
      <c r="C283" s="79" t="s">
        <v>1077</v>
      </c>
      <c r="D283" s="79" t="s">
        <v>546</v>
      </c>
      <c r="E283" s="80">
        <v>43752</v>
      </c>
      <c r="F283" s="79" t="s">
        <v>1079</v>
      </c>
      <c r="G283" s="81">
        <v>5</v>
      </c>
      <c r="H283" s="82">
        <v>914.63</v>
      </c>
      <c r="I283" s="83">
        <v>4573.1499999999996</v>
      </c>
      <c r="J283" s="83">
        <v>0</v>
      </c>
      <c r="K283" s="81">
        <v>0</v>
      </c>
      <c r="L283" s="79" t="s">
        <v>731</v>
      </c>
      <c r="M283" s="84" t="s">
        <v>535</v>
      </c>
      <c r="N283" s="85" t="s">
        <v>536</v>
      </c>
      <c r="O283" s="79" t="s">
        <v>537</v>
      </c>
      <c r="P283" s="79" t="s">
        <v>535</v>
      </c>
    </row>
    <row r="284" spans="1:16" x14ac:dyDescent="0.35">
      <c r="A284" s="79">
        <v>667340</v>
      </c>
      <c r="B284" s="79" t="s">
        <v>563</v>
      </c>
      <c r="C284" s="79" t="s">
        <v>802</v>
      </c>
      <c r="D284" s="79" t="s">
        <v>785</v>
      </c>
      <c r="E284" s="80">
        <v>44004</v>
      </c>
      <c r="F284" s="79" t="s">
        <v>1080</v>
      </c>
      <c r="G284" s="81">
        <v>4</v>
      </c>
      <c r="H284" s="82">
        <v>404</v>
      </c>
      <c r="I284" s="83">
        <v>1616</v>
      </c>
      <c r="J284" s="83">
        <v>0</v>
      </c>
      <c r="K284" s="81">
        <v>0</v>
      </c>
      <c r="L284" s="79" t="s">
        <v>804</v>
      </c>
      <c r="M284" s="84" t="s">
        <v>535</v>
      </c>
      <c r="N284" s="85" t="s">
        <v>536</v>
      </c>
      <c r="O284" s="79" t="s">
        <v>537</v>
      </c>
      <c r="P284" s="79" t="s">
        <v>535</v>
      </c>
    </row>
    <row r="285" spans="1:16" x14ac:dyDescent="0.35">
      <c r="A285" s="79">
        <v>667387</v>
      </c>
      <c r="B285" s="79" t="s">
        <v>563</v>
      </c>
      <c r="C285" s="79" t="s">
        <v>1077</v>
      </c>
      <c r="D285" s="79" t="s">
        <v>575</v>
      </c>
      <c r="E285" s="80">
        <v>43752</v>
      </c>
      <c r="F285" s="79" t="s">
        <v>1081</v>
      </c>
      <c r="G285" s="81">
        <v>5</v>
      </c>
      <c r="H285" s="82">
        <v>3141.46</v>
      </c>
      <c r="I285" s="83">
        <v>15707.3</v>
      </c>
      <c r="J285" s="83">
        <v>0</v>
      </c>
      <c r="K285" s="81">
        <v>0</v>
      </c>
      <c r="L285" s="79" t="s">
        <v>731</v>
      </c>
      <c r="M285" s="84" t="s">
        <v>535</v>
      </c>
      <c r="N285" s="85" t="s">
        <v>536</v>
      </c>
      <c r="O285" s="79" t="s">
        <v>537</v>
      </c>
      <c r="P285" s="79" t="s">
        <v>535</v>
      </c>
    </row>
    <row r="286" spans="1:16" x14ac:dyDescent="0.35">
      <c r="A286" s="79">
        <v>667418</v>
      </c>
      <c r="B286" s="79" t="s">
        <v>563</v>
      </c>
      <c r="C286" s="79" t="s">
        <v>1077</v>
      </c>
      <c r="D286" s="79" t="s">
        <v>721</v>
      </c>
      <c r="E286" s="80">
        <v>43752</v>
      </c>
      <c r="F286" s="79" t="s">
        <v>1082</v>
      </c>
      <c r="G286" s="81">
        <v>5</v>
      </c>
      <c r="H286" s="82">
        <v>182.93</v>
      </c>
      <c r="I286" s="83">
        <v>914.65</v>
      </c>
      <c r="J286" s="83">
        <v>0</v>
      </c>
      <c r="K286" s="81">
        <v>0</v>
      </c>
      <c r="L286" s="79" t="s">
        <v>731</v>
      </c>
      <c r="M286" s="84" t="s">
        <v>535</v>
      </c>
      <c r="N286" s="85" t="s">
        <v>536</v>
      </c>
      <c r="O286" s="79" t="s">
        <v>537</v>
      </c>
      <c r="P286" s="79" t="s">
        <v>535</v>
      </c>
    </row>
    <row r="287" spans="1:16" x14ac:dyDescent="0.35">
      <c r="A287" s="79">
        <v>669292</v>
      </c>
      <c r="B287" s="79" t="s">
        <v>965</v>
      </c>
      <c r="C287" s="79" t="s">
        <v>1083</v>
      </c>
      <c r="D287" s="79" t="s">
        <v>532</v>
      </c>
      <c r="E287" s="80">
        <v>44741</v>
      </c>
      <c r="F287" s="79" t="s">
        <v>1084</v>
      </c>
      <c r="G287" s="81">
        <v>1</v>
      </c>
      <c r="H287" s="82">
        <v>2260.63</v>
      </c>
      <c r="I287" s="83">
        <v>2260.63</v>
      </c>
      <c r="J287" s="83">
        <v>0</v>
      </c>
      <c r="K287" s="81">
        <v>0</v>
      </c>
      <c r="L287" s="79" t="s">
        <v>1085</v>
      </c>
      <c r="M287" s="79" t="s">
        <v>535</v>
      </c>
      <c r="N287" s="85" t="s">
        <v>536</v>
      </c>
      <c r="O287" s="79" t="s">
        <v>537</v>
      </c>
      <c r="P287" s="79" t="s">
        <v>535</v>
      </c>
    </row>
    <row r="288" spans="1:16" x14ac:dyDescent="0.35">
      <c r="A288" s="79">
        <v>671013</v>
      </c>
      <c r="B288" s="79" t="s">
        <v>1086</v>
      </c>
      <c r="C288" s="79" t="s">
        <v>1087</v>
      </c>
      <c r="D288" s="79" t="s">
        <v>532</v>
      </c>
      <c r="E288" s="80">
        <v>45089</v>
      </c>
      <c r="F288" s="79" t="s">
        <v>1088</v>
      </c>
      <c r="G288" s="81">
        <v>13</v>
      </c>
      <c r="H288" s="82">
        <v>7862</v>
      </c>
      <c r="I288" s="83">
        <v>102206</v>
      </c>
      <c r="J288" s="83">
        <v>0</v>
      </c>
      <c r="K288" s="81">
        <v>0</v>
      </c>
      <c r="L288" s="79" t="s">
        <v>1089</v>
      </c>
      <c r="M288" s="84" t="s">
        <v>535</v>
      </c>
      <c r="N288" s="85" t="s">
        <v>536</v>
      </c>
      <c r="O288" s="79" t="s">
        <v>537</v>
      </c>
      <c r="P288" s="79" t="s">
        <v>535</v>
      </c>
    </row>
    <row r="289" spans="1:16" x14ac:dyDescent="0.35">
      <c r="A289" s="79">
        <v>671013</v>
      </c>
      <c r="B289" s="79" t="s">
        <v>789</v>
      </c>
      <c r="C289" s="79" t="s">
        <v>1090</v>
      </c>
      <c r="D289" s="79" t="s">
        <v>546</v>
      </c>
      <c r="E289" s="80">
        <v>44657</v>
      </c>
      <c r="F289" s="79" t="s">
        <v>1091</v>
      </c>
      <c r="G289" s="81">
        <v>13</v>
      </c>
      <c r="H289" s="82">
        <v>935.9</v>
      </c>
      <c r="I289" s="83">
        <v>12166.7</v>
      </c>
      <c r="J289" s="83">
        <v>0</v>
      </c>
      <c r="K289" s="81">
        <v>0</v>
      </c>
      <c r="L289" s="79" t="s">
        <v>1092</v>
      </c>
      <c r="M289" s="79" t="s">
        <v>535</v>
      </c>
      <c r="N289" s="85" t="s">
        <v>536</v>
      </c>
      <c r="O289" s="79" t="s">
        <v>537</v>
      </c>
      <c r="P289" s="79" t="s">
        <v>535</v>
      </c>
    </row>
    <row r="290" spans="1:16" x14ac:dyDescent="0.35">
      <c r="A290" s="79">
        <v>672091</v>
      </c>
      <c r="B290" s="79" t="s">
        <v>554</v>
      </c>
      <c r="C290" s="79" t="s">
        <v>830</v>
      </c>
      <c r="D290" s="79" t="s">
        <v>532</v>
      </c>
      <c r="E290" s="80">
        <v>44062</v>
      </c>
      <c r="F290" s="79" t="s">
        <v>1093</v>
      </c>
      <c r="G290" s="81">
        <v>1</v>
      </c>
      <c r="H290" s="82">
        <v>330</v>
      </c>
      <c r="I290" s="83">
        <v>330</v>
      </c>
      <c r="J290" s="83">
        <v>0</v>
      </c>
      <c r="K290" s="81">
        <v>0</v>
      </c>
      <c r="L290" s="79" t="s">
        <v>571</v>
      </c>
      <c r="M290" s="84" t="s">
        <v>535</v>
      </c>
      <c r="N290" s="85" t="s">
        <v>536</v>
      </c>
      <c r="O290" s="79" t="s">
        <v>537</v>
      </c>
      <c r="P290" s="79" t="s">
        <v>535</v>
      </c>
    </row>
    <row r="291" spans="1:16" x14ac:dyDescent="0.35">
      <c r="A291" s="79">
        <v>675442</v>
      </c>
      <c r="B291" s="79" t="s">
        <v>538</v>
      </c>
      <c r="C291" s="79" t="s">
        <v>1094</v>
      </c>
      <c r="D291" s="79" t="s">
        <v>532</v>
      </c>
      <c r="E291" s="80">
        <v>44082</v>
      </c>
      <c r="F291" s="79" t="s">
        <v>1095</v>
      </c>
      <c r="G291" s="81">
        <v>20</v>
      </c>
      <c r="H291" s="82">
        <v>2050</v>
      </c>
      <c r="I291" s="83">
        <v>41000</v>
      </c>
      <c r="J291" s="83">
        <v>0</v>
      </c>
      <c r="K291" s="81">
        <v>0</v>
      </c>
      <c r="L291" s="79" t="s">
        <v>1096</v>
      </c>
      <c r="M291" s="84" t="s">
        <v>535</v>
      </c>
      <c r="N291" s="85" t="s">
        <v>536</v>
      </c>
      <c r="O291" s="79" t="s">
        <v>537</v>
      </c>
      <c r="P291" s="79" t="s">
        <v>535</v>
      </c>
    </row>
    <row r="292" spans="1:16" x14ac:dyDescent="0.35">
      <c r="A292" s="79">
        <v>675443</v>
      </c>
      <c r="B292" s="79" t="s">
        <v>563</v>
      </c>
      <c r="C292" s="79" t="s">
        <v>1097</v>
      </c>
      <c r="D292" s="79" t="s">
        <v>532</v>
      </c>
      <c r="E292" s="80">
        <v>44180</v>
      </c>
      <c r="F292" s="79" t="s">
        <v>1098</v>
      </c>
      <c r="G292" s="81">
        <v>10</v>
      </c>
      <c r="H292" s="82">
        <v>15895</v>
      </c>
      <c r="I292" s="83">
        <v>158950</v>
      </c>
      <c r="J292" s="83">
        <v>0</v>
      </c>
      <c r="K292" s="81">
        <v>0</v>
      </c>
      <c r="L292" s="79" t="s">
        <v>1099</v>
      </c>
      <c r="M292" s="84" t="s">
        <v>535</v>
      </c>
      <c r="N292" s="85" t="s">
        <v>536</v>
      </c>
      <c r="O292" s="79" t="s">
        <v>537</v>
      </c>
      <c r="P292" s="79" t="s">
        <v>535</v>
      </c>
    </row>
    <row r="293" spans="1:16" x14ac:dyDescent="0.35">
      <c r="A293" s="79">
        <v>678530</v>
      </c>
      <c r="B293" s="79" t="s">
        <v>563</v>
      </c>
      <c r="C293" s="79" t="s">
        <v>1100</v>
      </c>
      <c r="D293" s="79" t="s">
        <v>532</v>
      </c>
      <c r="E293" s="80">
        <v>44396</v>
      </c>
      <c r="F293" s="79" t="s">
        <v>1101</v>
      </c>
      <c r="G293" s="81">
        <v>5</v>
      </c>
      <c r="H293" s="82">
        <v>134485.81</v>
      </c>
      <c r="I293" s="83">
        <v>672429.05</v>
      </c>
      <c r="J293" s="83">
        <v>0</v>
      </c>
      <c r="K293" s="81">
        <v>0</v>
      </c>
      <c r="L293" s="79" t="s">
        <v>1102</v>
      </c>
      <c r="M293" s="84" t="s">
        <v>535</v>
      </c>
      <c r="N293" s="85" t="s">
        <v>536</v>
      </c>
      <c r="O293" s="79" t="s">
        <v>537</v>
      </c>
      <c r="P293" s="79" t="s">
        <v>535</v>
      </c>
    </row>
    <row r="294" spans="1:16" x14ac:dyDescent="0.35">
      <c r="A294" s="79">
        <v>678530</v>
      </c>
      <c r="B294" s="79" t="s">
        <v>1103</v>
      </c>
      <c r="C294" s="79" t="s">
        <v>1104</v>
      </c>
      <c r="D294" s="79" t="s">
        <v>546</v>
      </c>
      <c r="E294" s="80">
        <v>44844</v>
      </c>
      <c r="F294" s="79" t="s">
        <v>1101</v>
      </c>
      <c r="G294" s="81">
        <v>2</v>
      </c>
      <c r="H294" s="82">
        <v>160074.18</v>
      </c>
      <c r="I294" s="83">
        <v>320148.36</v>
      </c>
      <c r="J294" s="83">
        <v>320148.36</v>
      </c>
      <c r="K294" s="81">
        <v>2</v>
      </c>
      <c r="L294" s="79" t="s">
        <v>1105</v>
      </c>
      <c r="M294" s="79" t="s">
        <v>535</v>
      </c>
      <c r="N294" s="85" t="s">
        <v>552</v>
      </c>
      <c r="O294" s="79" t="s">
        <v>553</v>
      </c>
      <c r="P294" s="79" t="s">
        <v>535</v>
      </c>
    </row>
    <row r="295" spans="1:16" x14ac:dyDescent="0.35">
      <c r="A295" s="79">
        <v>683621</v>
      </c>
      <c r="B295" s="79" t="s">
        <v>965</v>
      </c>
      <c r="C295" s="79" t="s">
        <v>1106</v>
      </c>
      <c r="D295" s="79" t="s">
        <v>532</v>
      </c>
      <c r="E295" s="80">
        <v>44722</v>
      </c>
      <c r="F295" s="79" t="s">
        <v>1107</v>
      </c>
      <c r="G295" s="81">
        <v>5</v>
      </c>
      <c r="H295" s="82">
        <v>600</v>
      </c>
      <c r="I295" s="83">
        <v>3000</v>
      </c>
      <c r="J295" s="83">
        <v>0</v>
      </c>
      <c r="K295" s="81">
        <v>0</v>
      </c>
      <c r="L295" s="79" t="s">
        <v>558</v>
      </c>
      <c r="M295" s="84" t="s">
        <v>535</v>
      </c>
      <c r="N295" s="85" t="s">
        <v>536</v>
      </c>
      <c r="O295" s="79" t="s">
        <v>537</v>
      </c>
      <c r="P295" s="79" t="s">
        <v>535</v>
      </c>
    </row>
    <row r="296" spans="1:16" x14ac:dyDescent="0.35">
      <c r="A296" s="79">
        <v>683636</v>
      </c>
      <c r="B296" s="79" t="s">
        <v>1000</v>
      </c>
      <c r="C296" s="79" t="s">
        <v>1108</v>
      </c>
      <c r="D296" s="79" t="s">
        <v>546</v>
      </c>
      <c r="E296" s="80">
        <v>44620</v>
      </c>
      <c r="F296" s="79" t="s">
        <v>1109</v>
      </c>
      <c r="G296" s="81">
        <v>5</v>
      </c>
      <c r="H296" s="82">
        <v>48949</v>
      </c>
      <c r="I296" s="83">
        <v>244745</v>
      </c>
      <c r="J296" s="83">
        <v>0</v>
      </c>
      <c r="K296" s="81">
        <v>0</v>
      </c>
      <c r="L296" s="79" t="s">
        <v>1110</v>
      </c>
      <c r="M296" s="84" t="s">
        <v>535</v>
      </c>
      <c r="N296" s="85" t="s">
        <v>536</v>
      </c>
      <c r="O296" s="79" t="s">
        <v>537</v>
      </c>
      <c r="P296" s="79" t="s">
        <v>535</v>
      </c>
    </row>
    <row r="297" spans="1:16" x14ac:dyDescent="0.35">
      <c r="A297" s="79">
        <v>687284</v>
      </c>
      <c r="B297" s="79" t="s">
        <v>965</v>
      </c>
      <c r="C297" s="79" t="s">
        <v>966</v>
      </c>
      <c r="D297" s="79" t="s">
        <v>792</v>
      </c>
      <c r="E297" s="80">
        <v>44362</v>
      </c>
      <c r="F297" s="79" t="s">
        <v>1111</v>
      </c>
      <c r="G297" s="81">
        <v>32</v>
      </c>
      <c r="H297" s="82">
        <v>8000</v>
      </c>
      <c r="I297" s="83">
        <v>256000</v>
      </c>
      <c r="J297" s="83">
        <v>0</v>
      </c>
      <c r="K297" s="81">
        <v>0</v>
      </c>
      <c r="L297" s="79" t="s">
        <v>967</v>
      </c>
      <c r="M297" s="84" t="s">
        <v>535</v>
      </c>
      <c r="N297" s="85" t="s">
        <v>536</v>
      </c>
      <c r="O297" s="79" t="s">
        <v>537</v>
      </c>
      <c r="P297" s="79" t="s">
        <v>535</v>
      </c>
    </row>
    <row r="298" spans="1:16" x14ac:dyDescent="0.35">
      <c r="A298" s="79">
        <v>687284</v>
      </c>
      <c r="B298" s="79" t="s">
        <v>1103</v>
      </c>
      <c r="C298" s="79" t="s">
        <v>1112</v>
      </c>
      <c r="D298" s="79" t="s">
        <v>674</v>
      </c>
      <c r="E298" s="80">
        <v>45077</v>
      </c>
      <c r="F298" s="79" t="s">
        <v>1113</v>
      </c>
      <c r="G298" s="81">
        <v>8</v>
      </c>
      <c r="H298" s="82">
        <v>6258.82</v>
      </c>
      <c r="I298" s="83">
        <v>50070.559999999998</v>
      </c>
      <c r="J298" s="83">
        <v>50070.559999999998</v>
      </c>
      <c r="K298" s="81">
        <v>8</v>
      </c>
      <c r="L298" s="79" t="s">
        <v>1114</v>
      </c>
      <c r="M298" s="84" t="s">
        <v>535</v>
      </c>
      <c r="N298" s="85" t="s">
        <v>552</v>
      </c>
      <c r="O298" s="79" t="s">
        <v>553</v>
      </c>
      <c r="P298" s="79" t="s">
        <v>535</v>
      </c>
    </row>
    <row r="299" spans="1:16" x14ac:dyDescent="0.35">
      <c r="A299" s="79">
        <v>692426</v>
      </c>
      <c r="B299" s="79" t="s">
        <v>1115</v>
      </c>
      <c r="C299" s="79" t="s">
        <v>1116</v>
      </c>
      <c r="D299" s="79" t="s">
        <v>532</v>
      </c>
      <c r="E299" s="80">
        <v>44844</v>
      </c>
      <c r="F299" s="79" t="s">
        <v>1117</v>
      </c>
      <c r="G299" s="81">
        <v>5</v>
      </c>
      <c r="H299" s="82">
        <v>136698.29999999999</v>
      </c>
      <c r="I299" s="83">
        <v>683491.5</v>
      </c>
      <c r="J299" s="83">
        <v>0</v>
      </c>
      <c r="K299" s="81">
        <v>0</v>
      </c>
      <c r="L299" s="79" t="s">
        <v>1118</v>
      </c>
      <c r="M299" s="84" t="s">
        <v>535</v>
      </c>
      <c r="N299" s="85" t="s">
        <v>536</v>
      </c>
      <c r="O299" s="79" t="s">
        <v>537</v>
      </c>
      <c r="P299" s="79" t="s">
        <v>535</v>
      </c>
    </row>
    <row r="300" spans="1:16" x14ac:dyDescent="0.35">
      <c r="A300" s="79">
        <v>694968</v>
      </c>
      <c r="B300" s="79" t="s">
        <v>538</v>
      </c>
      <c r="C300" s="79" t="s">
        <v>1119</v>
      </c>
      <c r="D300" s="79" t="s">
        <v>532</v>
      </c>
      <c r="E300" s="80">
        <v>45092</v>
      </c>
      <c r="F300" s="79" t="s">
        <v>1120</v>
      </c>
      <c r="G300" s="81">
        <v>3</v>
      </c>
      <c r="H300" s="82">
        <v>1800</v>
      </c>
      <c r="I300" s="83">
        <v>5400</v>
      </c>
      <c r="J300" s="83">
        <v>0</v>
      </c>
      <c r="K300" s="81">
        <v>0</v>
      </c>
      <c r="L300" s="79" t="s">
        <v>1096</v>
      </c>
      <c r="M300" s="84" t="s">
        <v>535</v>
      </c>
      <c r="N300" s="85" t="s">
        <v>536</v>
      </c>
      <c r="O300" s="79" t="s">
        <v>537</v>
      </c>
      <c r="P300" s="79" t="s">
        <v>535</v>
      </c>
    </row>
    <row r="301" spans="1:16" x14ac:dyDescent="0.35">
      <c r="A301" s="79">
        <v>699103</v>
      </c>
      <c r="B301" s="79" t="s">
        <v>1121</v>
      </c>
      <c r="C301" s="79" t="s">
        <v>1122</v>
      </c>
      <c r="D301" s="79" t="s">
        <v>532</v>
      </c>
      <c r="E301" s="80">
        <v>44446</v>
      </c>
      <c r="F301" s="79" t="s">
        <v>1123</v>
      </c>
      <c r="G301" s="81">
        <v>5</v>
      </c>
      <c r="H301" s="82">
        <v>162589.79999999999</v>
      </c>
      <c r="I301" s="83">
        <v>812949</v>
      </c>
      <c r="J301" s="83">
        <v>812949</v>
      </c>
      <c r="K301" s="81">
        <v>5</v>
      </c>
      <c r="L301" s="79" t="s">
        <v>1124</v>
      </c>
      <c r="M301" s="79" t="s">
        <v>535</v>
      </c>
      <c r="N301" s="85" t="s">
        <v>536</v>
      </c>
      <c r="O301" s="79" t="s">
        <v>537</v>
      </c>
      <c r="P301" s="79" t="s">
        <v>535</v>
      </c>
    </row>
    <row r="302" spans="1:16" x14ac:dyDescent="0.35">
      <c r="A302" s="79">
        <v>714348</v>
      </c>
      <c r="B302" s="79" t="s">
        <v>680</v>
      </c>
      <c r="C302" s="79" t="s">
        <v>1125</v>
      </c>
      <c r="D302" s="79" t="s">
        <v>532</v>
      </c>
      <c r="E302" s="80">
        <v>45295</v>
      </c>
      <c r="F302" s="79" t="s">
        <v>1126</v>
      </c>
      <c r="G302" s="81">
        <v>20</v>
      </c>
      <c r="H302" s="82">
        <v>38189.46</v>
      </c>
      <c r="I302" s="83">
        <v>763789.2</v>
      </c>
      <c r="J302" s="83">
        <v>0</v>
      </c>
      <c r="K302" s="81">
        <v>0</v>
      </c>
      <c r="L302" s="79" t="s">
        <v>1127</v>
      </c>
      <c r="M302" s="84" t="s">
        <v>535</v>
      </c>
      <c r="N302" s="85" t="s">
        <v>536</v>
      </c>
      <c r="O302" s="79" t="s">
        <v>537</v>
      </c>
      <c r="P302" s="79" t="s">
        <v>535</v>
      </c>
    </row>
    <row r="303" spans="1:16" x14ac:dyDescent="0.35">
      <c r="A303" s="79">
        <v>715383</v>
      </c>
      <c r="B303" s="79" t="s">
        <v>798</v>
      </c>
      <c r="C303" s="79" t="s">
        <v>1128</v>
      </c>
      <c r="D303" s="79" t="s">
        <v>546</v>
      </c>
      <c r="E303" s="80">
        <v>45191</v>
      </c>
      <c r="F303" s="79" t="s">
        <v>1129</v>
      </c>
      <c r="G303" s="81">
        <v>2</v>
      </c>
      <c r="H303" s="82">
        <v>162344.76</v>
      </c>
      <c r="I303" s="83">
        <v>324689.52</v>
      </c>
      <c r="J303" s="83">
        <v>0</v>
      </c>
      <c r="K303" s="81">
        <v>0</v>
      </c>
      <c r="L303" s="79" t="s">
        <v>1130</v>
      </c>
      <c r="M303" s="84" t="s">
        <v>535</v>
      </c>
      <c r="N303" s="85" t="s">
        <v>536</v>
      </c>
      <c r="O303" s="79" t="s">
        <v>537</v>
      </c>
      <c r="P303" s="79" t="s">
        <v>535</v>
      </c>
    </row>
    <row r="304" spans="1:16" x14ac:dyDescent="0.35">
      <c r="A304" s="79">
        <v>724010</v>
      </c>
      <c r="B304" s="79" t="s">
        <v>563</v>
      </c>
      <c r="C304" s="79" t="s">
        <v>1131</v>
      </c>
      <c r="D304" s="79" t="s">
        <v>532</v>
      </c>
      <c r="E304" s="80">
        <v>45251</v>
      </c>
      <c r="F304" s="79" t="s">
        <v>1132</v>
      </c>
      <c r="G304" s="81">
        <v>6</v>
      </c>
      <c r="H304" s="82">
        <v>158400</v>
      </c>
      <c r="I304" s="83">
        <v>950400</v>
      </c>
      <c r="J304" s="83">
        <v>0</v>
      </c>
      <c r="K304" s="81">
        <v>0</v>
      </c>
      <c r="L304" s="79" t="s">
        <v>1133</v>
      </c>
      <c r="M304" s="84" t="s">
        <v>535</v>
      </c>
      <c r="N304" s="85" t="s">
        <v>536</v>
      </c>
      <c r="O304" s="79" t="s">
        <v>537</v>
      </c>
      <c r="P304" s="79" t="s">
        <v>535</v>
      </c>
    </row>
    <row r="305" spans="1:16" x14ac:dyDescent="0.35">
      <c r="A305" s="79">
        <v>727549</v>
      </c>
      <c r="B305" s="79" t="s">
        <v>1134</v>
      </c>
      <c r="C305" s="79" t="s">
        <v>1135</v>
      </c>
      <c r="D305" s="79" t="s">
        <v>532</v>
      </c>
      <c r="E305" s="80">
        <v>45210</v>
      </c>
      <c r="F305" s="79" t="s">
        <v>1136</v>
      </c>
      <c r="G305" s="81">
        <v>4</v>
      </c>
      <c r="H305" s="82">
        <v>130000</v>
      </c>
      <c r="I305" s="83">
        <v>520000</v>
      </c>
      <c r="J305" s="83">
        <v>0</v>
      </c>
      <c r="K305" s="81">
        <v>0</v>
      </c>
      <c r="L305" s="79" t="s">
        <v>1137</v>
      </c>
      <c r="M305" s="84" t="s">
        <v>535</v>
      </c>
      <c r="N305" s="85" t="s">
        <v>536</v>
      </c>
      <c r="O305" s="79" t="s">
        <v>537</v>
      </c>
      <c r="P305" s="79" t="s">
        <v>535</v>
      </c>
    </row>
    <row r="306" spans="1:16" x14ac:dyDescent="0.35">
      <c r="A306" s="79">
        <v>730608</v>
      </c>
      <c r="B306" s="79" t="s">
        <v>530</v>
      </c>
      <c r="C306" s="79" t="s">
        <v>656</v>
      </c>
      <c r="D306" s="79" t="s">
        <v>721</v>
      </c>
      <c r="E306" s="80">
        <v>45365</v>
      </c>
      <c r="F306" s="79" t="s">
        <v>1138</v>
      </c>
      <c r="G306" s="81">
        <v>3</v>
      </c>
      <c r="H306" s="82">
        <v>1444</v>
      </c>
      <c r="I306" s="83">
        <v>4332</v>
      </c>
      <c r="J306" s="83">
        <v>0</v>
      </c>
      <c r="K306" s="81">
        <v>0</v>
      </c>
      <c r="L306" s="79" t="s">
        <v>658</v>
      </c>
      <c r="M306" s="84" t="s">
        <v>535</v>
      </c>
      <c r="N306" s="85" t="s">
        <v>536</v>
      </c>
      <c r="O306" s="79" t="s">
        <v>537</v>
      </c>
      <c r="P306" s="79" t="s">
        <v>535</v>
      </c>
    </row>
  </sheetData>
  <conditionalFormatting sqref="A2:A306">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4EFED-B741-4FFD-BD41-60926A1A110D}">
  <dimension ref="A1:P163"/>
  <sheetViews>
    <sheetView workbookViewId="0">
      <selection activeCell="A13" sqref="A13"/>
    </sheetView>
  </sheetViews>
  <sheetFormatPr defaultRowHeight="14.5" x14ac:dyDescent="0.35"/>
  <cols>
    <col min="5" max="5" width="11.81640625" customWidth="1"/>
    <col min="9" max="9" width="16.81640625" customWidth="1"/>
  </cols>
  <sheetData>
    <row r="1" spans="1:16" ht="65" x14ac:dyDescent="0.35">
      <c r="A1" s="77" t="s">
        <v>515</v>
      </c>
      <c r="B1" s="78" t="s">
        <v>516</v>
      </c>
      <c r="C1" s="77" t="s">
        <v>517</v>
      </c>
      <c r="D1" s="77" t="s">
        <v>0</v>
      </c>
      <c r="E1" s="78" t="s">
        <v>518</v>
      </c>
      <c r="F1" s="77" t="s">
        <v>519</v>
      </c>
      <c r="G1" s="78" t="s">
        <v>520</v>
      </c>
      <c r="H1" s="77" t="s">
        <v>521</v>
      </c>
      <c r="I1" s="77" t="s">
        <v>522</v>
      </c>
      <c r="J1" s="78" t="s">
        <v>523</v>
      </c>
      <c r="K1" s="78" t="s">
        <v>524</v>
      </c>
      <c r="L1" s="77" t="s">
        <v>525</v>
      </c>
      <c r="M1" s="78" t="s">
        <v>526</v>
      </c>
      <c r="N1" s="77" t="s">
        <v>527</v>
      </c>
      <c r="O1" s="77" t="s">
        <v>528</v>
      </c>
      <c r="P1" s="77" t="s">
        <v>529</v>
      </c>
    </row>
    <row r="2" spans="1:16" x14ac:dyDescent="0.35">
      <c r="A2" s="86">
        <v>124280</v>
      </c>
      <c r="B2" s="86" t="s">
        <v>530</v>
      </c>
      <c r="C2" s="86" t="s">
        <v>531</v>
      </c>
      <c r="D2" s="86" t="s">
        <v>532</v>
      </c>
      <c r="E2" s="87">
        <v>45111</v>
      </c>
      <c r="F2" s="86" t="s">
        <v>533</v>
      </c>
      <c r="G2" s="88">
        <v>2</v>
      </c>
      <c r="H2" s="89">
        <v>6033.63</v>
      </c>
      <c r="I2" s="89">
        <v>12067.26</v>
      </c>
      <c r="J2" s="89">
        <v>0</v>
      </c>
      <c r="K2" s="88">
        <v>0</v>
      </c>
      <c r="L2" s="86" t="s">
        <v>534</v>
      </c>
      <c r="M2" s="90" t="s">
        <v>535</v>
      </c>
      <c r="N2" s="91" t="s">
        <v>536</v>
      </c>
      <c r="O2" s="86" t="s">
        <v>537</v>
      </c>
      <c r="P2" s="86" t="s">
        <v>535</v>
      </c>
    </row>
    <row r="3" spans="1:16" x14ac:dyDescent="0.35">
      <c r="A3" s="86">
        <v>125802</v>
      </c>
      <c r="B3" s="86" t="s">
        <v>538</v>
      </c>
      <c r="C3" s="86" t="s">
        <v>545</v>
      </c>
      <c r="D3" s="86" t="s">
        <v>546</v>
      </c>
      <c r="E3" s="87">
        <v>43608</v>
      </c>
      <c r="F3" s="86" t="s">
        <v>547</v>
      </c>
      <c r="G3" s="88">
        <v>6</v>
      </c>
      <c r="H3" s="89">
        <v>1570.65</v>
      </c>
      <c r="I3" s="89">
        <v>9423.9</v>
      </c>
      <c r="J3" s="89">
        <v>0</v>
      </c>
      <c r="K3" s="88">
        <v>0</v>
      </c>
      <c r="L3" s="86" t="s">
        <v>548</v>
      </c>
      <c r="M3" s="90" t="s">
        <v>535</v>
      </c>
      <c r="N3" s="91" t="s">
        <v>536</v>
      </c>
      <c r="O3" s="86" t="s">
        <v>537</v>
      </c>
      <c r="P3" s="86" t="s">
        <v>535</v>
      </c>
    </row>
    <row r="4" spans="1:16" x14ac:dyDescent="0.35">
      <c r="A4" s="86">
        <v>226177</v>
      </c>
      <c r="B4" s="86" t="s">
        <v>554</v>
      </c>
      <c r="C4" s="86" t="s">
        <v>555</v>
      </c>
      <c r="D4" s="86" t="s">
        <v>556</v>
      </c>
      <c r="E4" s="87">
        <v>43041</v>
      </c>
      <c r="F4" s="86" t="s">
        <v>557</v>
      </c>
      <c r="G4" s="88">
        <v>2</v>
      </c>
      <c r="H4" s="89">
        <v>9400</v>
      </c>
      <c r="I4" s="89">
        <v>18800</v>
      </c>
      <c r="J4" s="89">
        <v>0</v>
      </c>
      <c r="K4" s="88">
        <v>0</v>
      </c>
      <c r="L4" s="86" t="s">
        <v>558</v>
      </c>
      <c r="M4" s="90" t="s">
        <v>535</v>
      </c>
      <c r="N4" s="91" t="s">
        <v>536</v>
      </c>
      <c r="O4" s="86" t="s">
        <v>537</v>
      </c>
      <c r="P4" s="86" t="s">
        <v>535</v>
      </c>
    </row>
    <row r="5" spans="1:16" x14ac:dyDescent="0.35">
      <c r="A5" s="86">
        <v>228412</v>
      </c>
      <c r="B5" s="86" t="s">
        <v>563</v>
      </c>
      <c r="C5" s="86" t="s">
        <v>564</v>
      </c>
      <c r="D5" s="86" t="s">
        <v>532</v>
      </c>
      <c r="E5" s="87">
        <v>44119</v>
      </c>
      <c r="F5" s="86" t="s">
        <v>565</v>
      </c>
      <c r="G5" s="88">
        <v>5</v>
      </c>
      <c r="H5" s="89">
        <v>1400</v>
      </c>
      <c r="I5" s="89">
        <v>7000</v>
      </c>
      <c r="J5" s="89">
        <v>0</v>
      </c>
      <c r="K5" s="88">
        <v>0</v>
      </c>
      <c r="L5" s="86" t="s">
        <v>566</v>
      </c>
      <c r="M5" s="90" t="s">
        <v>535</v>
      </c>
      <c r="N5" s="91" t="s">
        <v>536</v>
      </c>
      <c r="O5" s="86" t="s">
        <v>537</v>
      </c>
      <c r="P5" s="86" t="s">
        <v>535</v>
      </c>
    </row>
    <row r="6" spans="1:16" x14ac:dyDescent="0.35">
      <c r="A6" s="86">
        <v>246125</v>
      </c>
      <c r="B6" s="86" t="s">
        <v>538</v>
      </c>
      <c r="C6" s="86" t="s">
        <v>569</v>
      </c>
      <c r="D6" s="86" t="s">
        <v>546</v>
      </c>
      <c r="E6" s="87">
        <v>43885</v>
      </c>
      <c r="F6" s="86" t="s">
        <v>570</v>
      </c>
      <c r="G6" s="88">
        <v>3</v>
      </c>
      <c r="H6" s="89">
        <v>803.88</v>
      </c>
      <c r="I6" s="89">
        <v>2411.64</v>
      </c>
      <c r="J6" s="89">
        <v>0</v>
      </c>
      <c r="K6" s="88">
        <v>0</v>
      </c>
      <c r="L6" s="86" t="s">
        <v>571</v>
      </c>
      <c r="M6" s="90" t="s">
        <v>535</v>
      </c>
      <c r="N6" s="91" t="s">
        <v>536</v>
      </c>
      <c r="O6" s="86" t="s">
        <v>537</v>
      </c>
      <c r="P6" s="86" t="s">
        <v>535</v>
      </c>
    </row>
    <row r="7" spans="1:16" x14ac:dyDescent="0.35">
      <c r="A7" s="86">
        <v>251484</v>
      </c>
      <c r="B7" s="86" t="s">
        <v>554</v>
      </c>
      <c r="C7" s="86" t="s">
        <v>574</v>
      </c>
      <c r="D7" s="86" t="s">
        <v>575</v>
      </c>
      <c r="E7" s="87">
        <v>43172</v>
      </c>
      <c r="F7" s="86" t="s">
        <v>576</v>
      </c>
      <c r="G7" s="88">
        <v>10</v>
      </c>
      <c r="H7" s="89">
        <v>226</v>
      </c>
      <c r="I7" s="89">
        <v>2260</v>
      </c>
      <c r="J7" s="89">
        <v>0</v>
      </c>
      <c r="K7" s="88">
        <v>0</v>
      </c>
      <c r="L7" s="86" t="s">
        <v>577</v>
      </c>
      <c r="M7" s="90" t="s">
        <v>535</v>
      </c>
      <c r="N7" s="91" t="s">
        <v>536</v>
      </c>
      <c r="O7" s="86" t="s">
        <v>537</v>
      </c>
      <c r="P7" s="86" t="s">
        <v>535</v>
      </c>
    </row>
    <row r="8" spans="1:16" x14ac:dyDescent="0.35">
      <c r="A8" s="86">
        <v>251526</v>
      </c>
      <c r="B8" s="86" t="s">
        <v>563</v>
      </c>
      <c r="C8" s="86" t="s">
        <v>578</v>
      </c>
      <c r="D8" s="86" t="s">
        <v>546</v>
      </c>
      <c r="E8" s="87">
        <v>43392</v>
      </c>
      <c r="F8" s="86" t="s">
        <v>579</v>
      </c>
      <c r="G8" s="88">
        <v>9</v>
      </c>
      <c r="H8" s="89">
        <v>59.7</v>
      </c>
      <c r="I8" s="89">
        <v>537.29999999999995</v>
      </c>
      <c r="J8" s="89">
        <v>0</v>
      </c>
      <c r="K8" s="88">
        <v>0</v>
      </c>
      <c r="L8" s="86" t="s">
        <v>580</v>
      </c>
      <c r="M8" s="90" t="s">
        <v>535</v>
      </c>
      <c r="N8" s="91" t="s">
        <v>536</v>
      </c>
      <c r="O8" s="86" t="s">
        <v>537</v>
      </c>
      <c r="P8" s="86" t="s">
        <v>535</v>
      </c>
    </row>
    <row r="9" spans="1:16" x14ac:dyDescent="0.35">
      <c r="A9" s="86">
        <v>251528</v>
      </c>
      <c r="B9" s="86" t="s">
        <v>563</v>
      </c>
      <c r="C9" s="86" t="s">
        <v>564</v>
      </c>
      <c r="D9" s="86" t="s">
        <v>546</v>
      </c>
      <c r="E9" s="87">
        <v>44119</v>
      </c>
      <c r="F9" s="86" t="s">
        <v>587</v>
      </c>
      <c r="G9" s="88">
        <v>24</v>
      </c>
      <c r="H9" s="89">
        <v>325</v>
      </c>
      <c r="I9" s="89">
        <v>7800</v>
      </c>
      <c r="J9" s="89">
        <v>0</v>
      </c>
      <c r="K9" s="88">
        <v>0</v>
      </c>
      <c r="L9" s="86" t="s">
        <v>566</v>
      </c>
      <c r="M9" s="90" t="s">
        <v>535</v>
      </c>
      <c r="N9" s="91" t="s">
        <v>536</v>
      </c>
      <c r="O9" s="86" t="s">
        <v>537</v>
      </c>
      <c r="P9" s="86" t="s">
        <v>535</v>
      </c>
    </row>
    <row r="10" spans="1:16" x14ac:dyDescent="0.35">
      <c r="A10" s="86">
        <v>251660</v>
      </c>
      <c r="B10" s="86" t="s">
        <v>581</v>
      </c>
      <c r="C10" s="86" t="s">
        <v>582</v>
      </c>
      <c r="D10" s="86" t="s">
        <v>595</v>
      </c>
      <c r="E10" s="87">
        <v>42384</v>
      </c>
      <c r="F10" s="86" t="s">
        <v>596</v>
      </c>
      <c r="G10" s="88">
        <v>2</v>
      </c>
      <c r="H10" s="89">
        <v>452</v>
      </c>
      <c r="I10" s="89">
        <v>904</v>
      </c>
      <c r="J10" s="89">
        <v>0</v>
      </c>
      <c r="K10" s="88">
        <v>0</v>
      </c>
      <c r="L10" s="86" t="s">
        <v>584</v>
      </c>
      <c r="M10" s="90" t="s">
        <v>535</v>
      </c>
      <c r="N10" s="91" t="s">
        <v>536</v>
      </c>
      <c r="O10" s="86" t="s">
        <v>537</v>
      </c>
      <c r="P10" s="86" t="s">
        <v>535</v>
      </c>
    </row>
    <row r="11" spans="1:16" x14ac:dyDescent="0.35">
      <c r="A11" s="86">
        <v>251678</v>
      </c>
      <c r="B11" s="86" t="s">
        <v>597</v>
      </c>
      <c r="C11" s="86" t="s">
        <v>598</v>
      </c>
      <c r="D11" s="86" t="s">
        <v>599</v>
      </c>
      <c r="E11" s="87">
        <v>42355</v>
      </c>
      <c r="F11" s="86" t="s">
        <v>600</v>
      </c>
      <c r="G11" s="88">
        <v>2</v>
      </c>
      <c r="H11" s="89">
        <v>5488</v>
      </c>
      <c r="I11" s="89">
        <v>10976</v>
      </c>
      <c r="J11" s="89">
        <v>0</v>
      </c>
      <c r="K11" s="88">
        <v>0</v>
      </c>
      <c r="L11" s="86" t="s">
        <v>601</v>
      </c>
      <c r="M11" s="90" t="s">
        <v>535</v>
      </c>
      <c r="N11" s="91" t="s">
        <v>536</v>
      </c>
      <c r="O11" s="86" t="s">
        <v>537</v>
      </c>
      <c r="P11" s="86" t="s">
        <v>535</v>
      </c>
    </row>
    <row r="12" spans="1:16" x14ac:dyDescent="0.35">
      <c r="A12" s="86">
        <v>555258</v>
      </c>
      <c r="B12" s="86" t="s">
        <v>563</v>
      </c>
      <c r="C12" s="86" t="s">
        <v>604</v>
      </c>
      <c r="D12" s="86" t="s">
        <v>546</v>
      </c>
      <c r="E12" s="87">
        <v>43787</v>
      </c>
      <c r="F12" s="86" t="s">
        <v>605</v>
      </c>
      <c r="G12" s="88">
        <v>3</v>
      </c>
      <c r="H12" s="89">
        <v>495</v>
      </c>
      <c r="I12" s="89">
        <v>1485</v>
      </c>
      <c r="J12" s="89">
        <v>0</v>
      </c>
      <c r="K12" s="88">
        <v>0</v>
      </c>
      <c r="L12" s="86" t="s">
        <v>606</v>
      </c>
      <c r="M12" s="90" t="s">
        <v>535</v>
      </c>
      <c r="N12" s="91" t="s">
        <v>536</v>
      </c>
      <c r="O12" s="86" t="s">
        <v>537</v>
      </c>
      <c r="P12" s="86" t="s">
        <v>535</v>
      </c>
    </row>
    <row r="13" spans="1:16" x14ac:dyDescent="0.35">
      <c r="A13" s="86">
        <v>575141</v>
      </c>
      <c r="B13" s="86" t="s">
        <v>597</v>
      </c>
      <c r="C13" s="86" t="s">
        <v>608</v>
      </c>
      <c r="D13" s="86" t="s">
        <v>609</v>
      </c>
      <c r="E13" s="87">
        <v>42460</v>
      </c>
      <c r="F13" s="86" t="s">
        <v>610</v>
      </c>
      <c r="G13" s="88">
        <v>10</v>
      </c>
      <c r="H13" s="89">
        <v>364.9</v>
      </c>
      <c r="I13" s="89">
        <v>3649</v>
      </c>
      <c r="J13" s="89">
        <v>0</v>
      </c>
      <c r="K13" s="88">
        <v>0</v>
      </c>
      <c r="L13" s="86" t="s">
        <v>611</v>
      </c>
      <c r="M13" s="90" t="s">
        <v>535</v>
      </c>
      <c r="N13" s="91" t="s">
        <v>536</v>
      </c>
      <c r="O13" s="86" t="s">
        <v>537</v>
      </c>
      <c r="P13" s="86" t="s">
        <v>535</v>
      </c>
    </row>
    <row r="14" spans="1:16" x14ac:dyDescent="0.35">
      <c r="A14" s="86">
        <v>575149</v>
      </c>
      <c r="B14" s="86" t="s">
        <v>597</v>
      </c>
      <c r="C14" s="86" t="s">
        <v>608</v>
      </c>
      <c r="D14" s="86" t="s">
        <v>612</v>
      </c>
      <c r="E14" s="87">
        <v>42460</v>
      </c>
      <c r="F14" s="86" t="s">
        <v>613</v>
      </c>
      <c r="G14" s="88">
        <v>10</v>
      </c>
      <c r="H14" s="89">
        <v>347.52</v>
      </c>
      <c r="I14" s="89">
        <v>3475.2</v>
      </c>
      <c r="J14" s="89">
        <v>0</v>
      </c>
      <c r="K14" s="88">
        <v>0</v>
      </c>
      <c r="L14" s="86" t="s">
        <v>611</v>
      </c>
      <c r="M14" s="90" t="s">
        <v>535</v>
      </c>
      <c r="N14" s="91" t="s">
        <v>536</v>
      </c>
      <c r="O14" s="86" t="s">
        <v>537</v>
      </c>
      <c r="P14" s="86" t="s">
        <v>535</v>
      </c>
    </row>
    <row r="15" spans="1:16" x14ac:dyDescent="0.35">
      <c r="A15" s="86">
        <v>575152</v>
      </c>
      <c r="B15" s="86" t="s">
        <v>597</v>
      </c>
      <c r="C15" s="86" t="s">
        <v>608</v>
      </c>
      <c r="D15" s="86" t="s">
        <v>614</v>
      </c>
      <c r="E15" s="87">
        <v>42460</v>
      </c>
      <c r="F15" s="86" t="s">
        <v>615</v>
      </c>
      <c r="G15" s="88">
        <v>10</v>
      </c>
      <c r="H15" s="89">
        <v>364.9</v>
      </c>
      <c r="I15" s="89">
        <v>3649</v>
      </c>
      <c r="J15" s="89">
        <v>0</v>
      </c>
      <c r="K15" s="88">
        <v>0</v>
      </c>
      <c r="L15" s="86" t="s">
        <v>611</v>
      </c>
      <c r="M15" s="90" t="s">
        <v>535</v>
      </c>
      <c r="N15" s="91" t="s">
        <v>536</v>
      </c>
      <c r="O15" s="86" t="s">
        <v>537</v>
      </c>
      <c r="P15" s="86" t="s">
        <v>535</v>
      </c>
    </row>
    <row r="16" spans="1:16" x14ac:dyDescent="0.35">
      <c r="A16" s="86">
        <v>575153</v>
      </c>
      <c r="B16" s="86" t="s">
        <v>597</v>
      </c>
      <c r="C16" s="86" t="s">
        <v>608</v>
      </c>
      <c r="D16" s="86" t="s">
        <v>616</v>
      </c>
      <c r="E16" s="87">
        <v>42460</v>
      </c>
      <c r="F16" s="86" t="s">
        <v>617</v>
      </c>
      <c r="G16" s="88">
        <v>10</v>
      </c>
      <c r="H16" s="89">
        <v>364.9</v>
      </c>
      <c r="I16" s="89">
        <v>3649</v>
      </c>
      <c r="J16" s="89">
        <v>0</v>
      </c>
      <c r="K16" s="88">
        <v>0</v>
      </c>
      <c r="L16" s="86" t="s">
        <v>611</v>
      </c>
      <c r="M16" s="90" t="s">
        <v>535</v>
      </c>
      <c r="N16" s="91" t="s">
        <v>536</v>
      </c>
      <c r="O16" s="86" t="s">
        <v>537</v>
      </c>
      <c r="P16" s="86" t="s">
        <v>535</v>
      </c>
    </row>
    <row r="17" spans="1:16" x14ac:dyDescent="0.35">
      <c r="A17" s="86">
        <v>575154</v>
      </c>
      <c r="B17" s="86" t="s">
        <v>597</v>
      </c>
      <c r="C17" s="86" t="s">
        <v>608</v>
      </c>
      <c r="D17" s="86" t="s">
        <v>618</v>
      </c>
      <c r="E17" s="87">
        <v>42460</v>
      </c>
      <c r="F17" s="86" t="s">
        <v>619</v>
      </c>
      <c r="G17" s="88">
        <v>10</v>
      </c>
      <c r="H17" s="89">
        <v>1565.15</v>
      </c>
      <c r="I17" s="89">
        <v>15651.5</v>
      </c>
      <c r="J17" s="89">
        <v>0</v>
      </c>
      <c r="K17" s="88">
        <v>0</v>
      </c>
      <c r="L17" s="86" t="s">
        <v>611</v>
      </c>
      <c r="M17" s="90" t="s">
        <v>535</v>
      </c>
      <c r="N17" s="91" t="s">
        <v>536</v>
      </c>
      <c r="O17" s="86" t="s">
        <v>537</v>
      </c>
      <c r="P17" s="86" t="s">
        <v>535</v>
      </c>
    </row>
    <row r="18" spans="1:16" x14ac:dyDescent="0.35">
      <c r="A18" s="86">
        <v>575162</v>
      </c>
      <c r="B18" s="86" t="s">
        <v>597</v>
      </c>
      <c r="C18" s="86" t="s">
        <v>608</v>
      </c>
      <c r="D18" s="86" t="s">
        <v>620</v>
      </c>
      <c r="E18" s="87">
        <v>42460</v>
      </c>
      <c r="F18" s="86" t="s">
        <v>621</v>
      </c>
      <c r="G18" s="88">
        <v>10</v>
      </c>
      <c r="H18" s="89">
        <v>223.47</v>
      </c>
      <c r="I18" s="89">
        <v>2234.6999999999998</v>
      </c>
      <c r="J18" s="89">
        <v>0</v>
      </c>
      <c r="K18" s="88">
        <v>0</v>
      </c>
      <c r="L18" s="86" t="s">
        <v>611</v>
      </c>
      <c r="M18" s="90" t="s">
        <v>535</v>
      </c>
      <c r="N18" s="91" t="s">
        <v>536</v>
      </c>
      <c r="O18" s="86" t="s">
        <v>537</v>
      </c>
      <c r="P18" s="86" t="s">
        <v>535</v>
      </c>
    </row>
    <row r="19" spans="1:16" x14ac:dyDescent="0.35">
      <c r="A19" s="86">
        <v>575163</v>
      </c>
      <c r="B19" s="86" t="s">
        <v>563</v>
      </c>
      <c r="C19" s="86" t="s">
        <v>622</v>
      </c>
      <c r="D19" s="86" t="s">
        <v>532</v>
      </c>
      <c r="E19" s="87">
        <v>43426</v>
      </c>
      <c r="F19" s="86" t="s">
        <v>623</v>
      </c>
      <c r="G19" s="88">
        <v>8</v>
      </c>
      <c r="H19" s="89">
        <v>14080</v>
      </c>
      <c r="I19" s="89">
        <v>112640</v>
      </c>
      <c r="J19" s="89">
        <v>0</v>
      </c>
      <c r="K19" s="88">
        <v>0</v>
      </c>
      <c r="L19" s="86" t="s">
        <v>624</v>
      </c>
      <c r="M19" s="90" t="s">
        <v>535</v>
      </c>
      <c r="N19" s="91" t="s">
        <v>536</v>
      </c>
      <c r="O19" s="86" t="s">
        <v>537</v>
      </c>
      <c r="P19" s="86" t="s">
        <v>535</v>
      </c>
    </row>
    <row r="20" spans="1:16" x14ac:dyDescent="0.35">
      <c r="A20" s="86">
        <v>575164</v>
      </c>
      <c r="B20" s="86" t="s">
        <v>597</v>
      </c>
      <c r="C20" s="86" t="s">
        <v>608</v>
      </c>
      <c r="D20" s="86" t="s">
        <v>635</v>
      </c>
      <c r="E20" s="87">
        <v>42460</v>
      </c>
      <c r="F20" s="86" t="s">
        <v>636</v>
      </c>
      <c r="G20" s="88">
        <v>10</v>
      </c>
      <c r="H20" s="89">
        <v>236.41</v>
      </c>
      <c r="I20" s="89">
        <v>2364.1</v>
      </c>
      <c r="J20" s="89">
        <v>0</v>
      </c>
      <c r="K20" s="88">
        <v>0</v>
      </c>
      <c r="L20" s="86" t="s">
        <v>611</v>
      </c>
      <c r="M20" s="90" t="s">
        <v>535</v>
      </c>
      <c r="N20" s="91" t="s">
        <v>536</v>
      </c>
      <c r="O20" s="86" t="s">
        <v>537</v>
      </c>
      <c r="P20" s="86" t="s">
        <v>535</v>
      </c>
    </row>
    <row r="21" spans="1:16" x14ac:dyDescent="0.35">
      <c r="A21" s="86">
        <v>575165</v>
      </c>
      <c r="B21" s="86" t="s">
        <v>597</v>
      </c>
      <c r="C21" s="86" t="s">
        <v>608</v>
      </c>
      <c r="D21" s="86" t="s">
        <v>637</v>
      </c>
      <c r="E21" s="87">
        <v>42460</v>
      </c>
      <c r="F21" s="86" t="s">
        <v>638</v>
      </c>
      <c r="G21" s="88">
        <v>10</v>
      </c>
      <c r="H21" s="89">
        <v>236.41</v>
      </c>
      <c r="I21" s="89">
        <v>2364.1</v>
      </c>
      <c r="J21" s="89">
        <v>0</v>
      </c>
      <c r="K21" s="88">
        <v>0</v>
      </c>
      <c r="L21" s="86" t="s">
        <v>611</v>
      </c>
      <c r="M21" s="90" t="s">
        <v>535</v>
      </c>
      <c r="N21" s="91" t="s">
        <v>536</v>
      </c>
      <c r="O21" s="86" t="s">
        <v>537</v>
      </c>
      <c r="P21" s="86" t="s">
        <v>535</v>
      </c>
    </row>
    <row r="22" spans="1:16" x14ac:dyDescent="0.35">
      <c r="A22" s="86">
        <v>575166</v>
      </c>
      <c r="B22" s="86" t="s">
        <v>597</v>
      </c>
      <c r="C22" s="86" t="s">
        <v>608</v>
      </c>
      <c r="D22" s="86" t="s">
        <v>639</v>
      </c>
      <c r="E22" s="87">
        <v>42460</v>
      </c>
      <c r="F22" s="86" t="s">
        <v>640</v>
      </c>
      <c r="G22" s="88">
        <v>10</v>
      </c>
      <c r="H22" s="89">
        <v>351.87</v>
      </c>
      <c r="I22" s="89">
        <v>3518.7</v>
      </c>
      <c r="J22" s="89">
        <v>0</v>
      </c>
      <c r="K22" s="88">
        <v>0</v>
      </c>
      <c r="L22" s="86" t="s">
        <v>611</v>
      </c>
      <c r="M22" s="90" t="s">
        <v>535</v>
      </c>
      <c r="N22" s="91" t="s">
        <v>536</v>
      </c>
      <c r="O22" s="86" t="s">
        <v>537</v>
      </c>
      <c r="P22" s="86" t="s">
        <v>535</v>
      </c>
    </row>
    <row r="23" spans="1:16" x14ac:dyDescent="0.35">
      <c r="A23" s="86">
        <v>575167</v>
      </c>
      <c r="B23" s="86" t="s">
        <v>597</v>
      </c>
      <c r="C23" s="86" t="s">
        <v>608</v>
      </c>
      <c r="D23" s="86" t="s">
        <v>641</v>
      </c>
      <c r="E23" s="87">
        <v>42460</v>
      </c>
      <c r="F23" s="86" t="s">
        <v>642</v>
      </c>
      <c r="G23" s="88">
        <v>10</v>
      </c>
      <c r="H23" s="89">
        <v>191.25</v>
      </c>
      <c r="I23" s="89">
        <v>1912.5</v>
      </c>
      <c r="J23" s="89">
        <v>0</v>
      </c>
      <c r="K23" s="88">
        <v>0</v>
      </c>
      <c r="L23" s="86" t="s">
        <v>611</v>
      </c>
      <c r="M23" s="90" t="s">
        <v>535</v>
      </c>
      <c r="N23" s="91" t="s">
        <v>536</v>
      </c>
      <c r="O23" s="86" t="s">
        <v>537</v>
      </c>
      <c r="P23" s="86" t="s">
        <v>535</v>
      </c>
    </row>
    <row r="24" spans="1:16" x14ac:dyDescent="0.35">
      <c r="A24" s="86">
        <v>575171</v>
      </c>
      <c r="B24" s="86" t="s">
        <v>530</v>
      </c>
      <c r="C24" s="86" t="s">
        <v>643</v>
      </c>
      <c r="D24" s="86" t="s">
        <v>532</v>
      </c>
      <c r="E24" s="87">
        <v>45279</v>
      </c>
      <c r="F24" s="86" t="s">
        <v>644</v>
      </c>
      <c r="G24" s="88">
        <v>10</v>
      </c>
      <c r="H24" s="89">
        <v>2355.75</v>
      </c>
      <c r="I24" s="89">
        <v>23557.5</v>
      </c>
      <c r="J24" s="89">
        <v>23557.5</v>
      </c>
      <c r="K24" s="88">
        <v>10</v>
      </c>
      <c r="L24" s="86" t="s">
        <v>534</v>
      </c>
      <c r="M24" s="86" t="s">
        <v>535</v>
      </c>
      <c r="N24" s="91" t="s">
        <v>536</v>
      </c>
      <c r="O24" s="86" t="s">
        <v>537</v>
      </c>
      <c r="P24" s="86" t="s">
        <v>535</v>
      </c>
    </row>
    <row r="25" spans="1:16" x14ac:dyDescent="0.35">
      <c r="A25" s="86">
        <v>575177</v>
      </c>
      <c r="B25" s="86" t="s">
        <v>597</v>
      </c>
      <c r="C25" s="86" t="s">
        <v>608</v>
      </c>
      <c r="D25" s="86" t="s">
        <v>647</v>
      </c>
      <c r="E25" s="87">
        <v>42460</v>
      </c>
      <c r="F25" s="86" t="s">
        <v>648</v>
      </c>
      <c r="G25" s="88">
        <v>10</v>
      </c>
      <c r="H25" s="89">
        <v>1003.94</v>
      </c>
      <c r="I25" s="89">
        <v>10039.4</v>
      </c>
      <c r="J25" s="89">
        <v>0</v>
      </c>
      <c r="K25" s="88">
        <v>0</v>
      </c>
      <c r="L25" s="86" t="s">
        <v>611</v>
      </c>
      <c r="M25" s="90" t="s">
        <v>535</v>
      </c>
      <c r="N25" s="91" t="s">
        <v>536</v>
      </c>
      <c r="O25" s="86" t="s">
        <v>537</v>
      </c>
      <c r="P25" s="86" t="s">
        <v>535</v>
      </c>
    </row>
    <row r="26" spans="1:16" x14ac:dyDescent="0.35">
      <c r="A26" s="86">
        <v>575180</v>
      </c>
      <c r="B26" s="86" t="s">
        <v>597</v>
      </c>
      <c r="C26" s="86" t="s">
        <v>608</v>
      </c>
      <c r="D26" s="86" t="s">
        <v>649</v>
      </c>
      <c r="E26" s="87">
        <v>42460</v>
      </c>
      <c r="F26" s="86" t="s">
        <v>650</v>
      </c>
      <c r="G26" s="88">
        <v>10</v>
      </c>
      <c r="H26" s="89">
        <v>347.52</v>
      </c>
      <c r="I26" s="89">
        <v>3475.2</v>
      </c>
      <c r="J26" s="89">
        <v>0</v>
      </c>
      <c r="K26" s="88">
        <v>0</v>
      </c>
      <c r="L26" s="86" t="s">
        <v>611</v>
      </c>
      <c r="M26" s="90" t="s">
        <v>535</v>
      </c>
      <c r="N26" s="91" t="s">
        <v>536</v>
      </c>
      <c r="O26" s="86" t="s">
        <v>537</v>
      </c>
      <c r="P26" s="86" t="s">
        <v>535</v>
      </c>
    </row>
    <row r="27" spans="1:16" x14ac:dyDescent="0.35">
      <c r="A27" s="86">
        <v>575184</v>
      </c>
      <c r="B27" s="86" t="s">
        <v>563</v>
      </c>
      <c r="C27" s="86" t="s">
        <v>651</v>
      </c>
      <c r="D27" s="86" t="s">
        <v>532</v>
      </c>
      <c r="E27" s="87">
        <v>44589</v>
      </c>
      <c r="F27" s="86" t="s">
        <v>652</v>
      </c>
      <c r="G27" s="88">
        <v>44</v>
      </c>
      <c r="H27" s="89">
        <v>600</v>
      </c>
      <c r="I27" s="89">
        <v>26400</v>
      </c>
      <c r="J27" s="89">
        <v>0</v>
      </c>
      <c r="K27" s="88">
        <v>0</v>
      </c>
      <c r="L27" s="86" t="s">
        <v>653</v>
      </c>
      <c r="M27" s="90" t="s">
        <v>535</v>
      </c>
      <c r="N27" s="91" t="s">
        <v>536</v>
      </c>
      <c r="O27" s="86" t="s">
        <v>537</v>
      </c>
      <c r="P27" s="86" t="s">
        <v>535</v>
      </c>
    </row>
    <row r="28" spans="1:16" x14ac:dyDescent="0.35">
      <c r="A28" s="86">
        <v>575189</v>
      </c>
      <c r="B28" s="86" t="s">
        <v>530</v>
      </c>
      <c r="C28" s="86" t="s">
        <v>656</v>
      </c>
      <c r="D28" s="86" t="s">
        <v>647</v>
      </c>
      <c r="E28" s="87">
        <v>45365</v>
      </c>
      <c r="F28" s="86" t="s">
        <v>657</v>
      </c>
      <c r="G28" s="88">
        <v>11</v>
      </c>
      <c r="H28" s="89">
        <v>1392.4</v>
      </c>
      <c r="I28" s="89">
        <v>15316.4</v>
      </c>
      <c r="J28" s="89">
        <v>0</v>
      </c>
      <c r="K28" s="88">
        <v>0</v>
      </c>
      <c r="L28" s="86" t="s">
        <v>658</v>
      </c>
      <c r="M28" s="90" t="s">
        <v>535</v>
      </c>
      <c r="N28" s="91" t="s">
        <v>536</v>
      </c>
      <c r="O28" s="86" t="s">
        <v>537</v>
      </c>
      <c r="P28" s="86" t="s">
        <v>535</v>
      </c>
    </row>
    <row r="29" spans="1:16" x14ac:dyDescent="0.35">
      <c r="A29" s="86">
        <v>575202</v>
      </c>
      <c r="B29" s="86" t="s">
        <v>597</v>
      </c>
      <c r="C29" s="86" t="s">
        <v>608</v>
      </c>
      <c r="D29" s="86" t="s">
        <v>663</v>
      </c>
      <c r="E29" s="87">
        <v>42460</v>
      </c>
      <c r="F29" s="86" t="s">
        <v>664</v>
      </c>
      <c r="G29" s="88">
        <v>10</v>
      </c>
      <c r="H29" s="89">
        <v>347.52</v>
      </c>
      <c r="I29" s="89">
        <v>3475.2</v>
      </c>
      <c r="J29" s="89">
        <v>0</v>
      </c>
      <c r="K29" s="88">
        <v>0</v>
      </c>
      <c r="L29" s="86" t="s">
        <v>611</v>
      </c>
      <c r="M29" s="90" t="s">
        <v>535</v>
      </c>
      <c r="N29" s="91" t="s">
        <v>536</v>
      </c>
      <c r="O29" s="86" t="s">
        <v>537</v>
      </c>
      <c r="P29" s="86" t="s">
        <v>535</v>
      </c>
    </row>
    <row r="30" spans="1:16" x14ac:dyDescent="0.35">
      <c r="A30" s="86">
        <v>575203</v>
      </c>
      <c r="B30" s="86" t="s">
        <v>597</v>
      </c>
      <c r="C30" s="86" t="s">
        <v>608</v>
      </c>
      <c r="D30" s="86" t="s">
        <v>665</v>
      </c>
      <c r="E30" s="87">
        <v>42460</v>
      </c>
      <c r="F30" s="86" t="s">
        <v>650</v>
      </c>
      <c r="G30" s="88">
        <v>10</v>
      </c>
      <c r="H30" s="89">
        <v>347.52</v>
      </c>
      <c r="I30" s="89">
        <v>3475.2</v>
      </c>
      <c r="J30" s="89">
        <v>0</v>
      </c>
      <c r="K30" s="88">
        <v>0</v>
      </c>
      <c r="L30" s="86" t="s">
        <v>611</v>
      </c>
      <c r="M30" s="90" t="s">
        <v>535</v>
      </c>
      <c r="N30" s="91" t="s">
        <v>536</v>
      </c>
      <c r="O30" s="86" t="s">
        <v>537</v>
      </c>
      <c r="P30" s="86" t="s">
        <v>535</v>
      </c>
    </row>
    <row r="31" spans="1:16" x14ac:dyDescent="0.35">
      <c r="A31" s="86">
        <v>575204</v>
      </c>
      <c r="B31" s="86" t="s">
        <v>597</v>
      </c>
      <c r="C31" s="86" t="s">
        <v>608</v>
      </c>
      <c r="D31" s="86" t="s">
        <v>666</v>
      </c>
      <c r="E31" s="87">
        <v>42460</v>
      </c>
      <c r="F31" s="86" t="s">
        <v>667</v>
      </c>
      <c r="G31" s="88">
        <v>10</v>
      </c>
      <c r="H31" s="89">
        <v>223.47</v>
      </c>
      <c r="I31" s="89">
        <v>2234.6999999999998</v>
      </c>
      <c r="J31" s="89">
        <v>0</v>
      </c>
      <c r="K31" s="88">
        <v>0</v>
      </c>
      <c r="L31" s="86" t="s">
        <v>611</v>
      </c>
      <c r="M31" s="90" t="s">
        <v>535</v>
      </c>
      <c r="N31" s="91" t="s">
        <v>536</v>
      </c>
      <c r="O31" s="86" t="s">
        <v>537</v>
      </c>
      <c r="P31" s="86" t="s">
        <v>535</v>
      </c>
    </row>
    <row r="32" spans="1:16" x14ac:dyDescent="0.35">
      <c r="A32" s="86">
        <v>575212</v>
      </c>
      <c r="B32" s="86" t="s">
        <v>597</v>
      </c>
      <c r="C32" s="86" t="s">
        <v>608</v>
      </c>
      <c r="D32" s="86" t="s">
        <v>668</v>
      </c>
      <c r="E32" s="87">
        <v>42460</v>
      </c>
      <c r="F32" s="86" t="s">
        <v>669</v>
      </c>
      <c r="G32" s="88">
        <v>10</v>
      </c>
      <c r="H32" s="89">
        <v>347.52</v>
      </c>
      <c r="I32" s="89">
        <v>3475.2</v>
      </c>
      <c r="J32" s="89">
        <v>0</v>
      </c>
      <c r="K32" s="88">
        <v>0</v>
      </c>
      <c r="L32" s="86" t="s">
        <v>611</v>
      </c>
      <c r="M32" s="90" t="s">
        <v>535</v>
      </c>
      <c r="N32" s="91" t="s">
        <v>536</v>
      </c>
      <c r="O32" s="86" t="s">
        <v>537</v>
      </c>
      <c r="P32" s="86" t="s">
        <v>535</v>
      </c>
    </row>
    <row r="33" spans="1:16" x14ac:dyDescent="0.35">
      <c r="A33" s="86">
        <v>575215</v>
      </c>
      <c r="B33" s="86" t="s">
        <v>597</v>
      </c>
      <c r="C33" s="86" t="s">
        <v>608</v>
      </c>
      <c r="D33" s="86" t="s">
        <v>670</v>
      </c>
      <c r="E33" s="87">
        <v>42460</v>
      </c>
      <c r="F33" s="86" t="s">
        <v>671</v>
      </c>
      <c r="G33" s="88">
        <v>10</v>
      </c>
      <c r="H33" s="89">
        <v>409.83</v>
      </c>
      <c r="I33" s="89">
        <v>4098.3</v>
      </c>
      <c r="J33" s="89">
        <v>0</v>
      </c>
      <c r="K33" s="88">
        <v>0</v>
      </c>
      <c r="L33" s="86" t="s">
        <v>611</v>
      </c>
      <c r="M33" s="86" t="s">
        <v>535</v>
      </c>
      <c r="N33" s="91" t="s">
        <v>536</v>
      </c>
      <c r="O33" s="86" t="s">
        <v>537</v>
      </c>
      <c r="P33" s="86" t="s">
        <v>535</v>
      </c>
    </row>
    <row r="34" spans="1:16" x14ac:dyDescent="0.35">
      <c r="A34" s="86">
        <v>575227</v>
      </c>
      <c r="B34" s="86" t="s">
        <v>597</v>
      </c>
      <c r="C34" s="86" t="s">
        <v>608</v>
      </c>
      <c r="D34" s="86" t="s">
        <v>672</v>
      </c>
      <c r="E34" s="87">
        <v>42460</v>
      </c>
      <c r="F34" s="86" t="s">
        <v>673</v>
      </c>
      <c r="G34" s="88">
        <v>10</v>
      </c>
      <c r="H34" s="89">
        <v>546.44000000000005</v>
      </c>
      <c r="I34" s="89">
        <v>5464.4</v>
      </c>
      <c r="J34" s="89">
        <v>0</v>
      </c>
      <c r="K34" s="88">
        <v>0</v>
      </c>
      <c r="L34" s="86" t="s">
        <v>611</v>
      </c>
      <c r="M34" s="90" t="s">
        <v>535</v>
      </c>
      <c r="N34" s="91" t="s">
        <v>536</v>
      </c>
      <c r="O34" s="86" t="s">
        <v>537</v>
      </c>
      <c r="P34" s="86" t="s">
        <v>535</v>
      </c>
    </row>
    <row r="35" spans="1:16" x14ac:dyDescent="0.35">
      <c r="A35" s="86">
        <v>575228</v>
      </c>
      <c r="B35" s="86" t="s">
        <v>597</v>
      </c>
      <c r="C35" s="86" t="s">
        <v>608</v>
      </c>
      <c r="D35" s="86" t="s">
        <v>674</v>
      </c>
      <c r="E35" s="87">
        <v>42460</v>
      </c>
      <c r="F35" s="86" t="s">
        <v>675</v>
      </c>
      <c r="G35" s="88">
        <v>10</v>
      </c>
      <c r="H35" s="89">
        <v>2454.39</v>
      </c>
      <c r="I35" s="89">
        <v>24543.9</v>
      </c>
      <c r="J35" s="89">
        <v>0</v>
      </c>
      <c r="K35" s="88">
        <v>0</v>
      </c>
      <c r="L35" s="86" t="s">
        <v>611</v>
      </c>
      <c r="M35" s="90" t="s">
        <v>535</v>
      </c>
      <c r="N35" s="91" t="s">
        <v>536</v>
      </c>
      <c r="O35" s="86" t="s">
        <v>537</v>
      </c>
      <c r="P35" s="86" t="s">
        <v>535</v>
      </c>
    </row>
    <row r="36" spans="1:16" x14ac:dyDescent="0.35">
      <c r="A36" s="86">
        <v>575229</v>
      </c>
      <c r="B36" s="86" t="s">
        <v>597</v>
      </c>
      <c r="C36" s="86" t="s">
        <v>608</v>
      </c>
      <c r="D36" s="86" t="s">
        <v>676</v>
      </c>
      <c r="E36" s="87">
        <v>42460</v>
      </c>
      <c r="F36" s="86" t="s">
        <v>677</v>
      </c>
      <c r="G36" s="88">
        <v>10</v>
      </c>
      <c r="H36" s="89">
        <v>546.44000000000005</v>
      </c>
      <c r="I36" s="89">
        <v>5464.4</v>
      </c>
      <c r="J36" s="89">
        <v>0</v>
      </c>
      <c r="K36" s="88">
        <v>0</v>
      </c>
      <c r="L36" s="86" t="s">
        <v>611</v>
      </c>
      <c r="M36" s="90" t="s">
        <v>535</v>
      </c>
      <c r="N36" s="91" t="s">
        <v>536</v>
      </c>
      <c r="O36" s="86" t="s">
        <v>537</v>
      </c>
      <c r="P36" s="86" t="s">
        <v>535</v>
      </c>
    </row>
    <row r="37" spans="1:16" x14ac:dyDescent="0.35">
      <c r="A37" s="86">
        <v>575232</v>
      </c>
      <c r="B37" s="86" t="s">
        <v>597</v>
      </c>
      <c r="C37" s="86" t="s">
        <v>608</v>
      </c>
      <c r="D37" s="86" t="s">
        <v>678</v>
      </c>
      <c r="E37" s="87">
        <v>42460</v>
      </c>
      <c r="F37" s="86" t="s">
        <v>679</v>
      </c>
      <c r="G37" s="88">
        <v>10</v>
      </c>
      <c r="H37" s="89">
        <v>347.52</v>
      </c>
      <c r="I37" s="89">
        <v>3475.2</v>
      </c>
      <c r="J37" s="89">
        <v>0</v>
      </c>
      <c r="K37" s="88">
        <v>0</v>
      </c>
      <c r="L37" s="86" t="s">
        <v>611</v>
      </c>
      <c r="M37" s="90" t="s">
        <v>535</v>
      </c>
      <c r="N37" s="91" t="s">
        <v>536</v>
      </c>
      <c r="O37" s="86" t="s">
        <v>537</v>
      </c>
      <c r="P37" s="86" t="s">
        <v>535</v>
      </c>
    </row>
    <row r="38" spans="1:16" x14ac:dyDescent="0.35">
      <c r="A38" s="86">
        <v>575238</v>
      </c>
      <c r="B38" s="86" t="s">
        <v>680</v>
      </c>
      <c r="C38" s="86" t="s">
        <v>681</v>
      </c>
      <c r="D38" s="86" t="s">
        <v>532</v>
      </c>
      <c r="E38" s="87">
        <v>45414</v>
      </c>
      <c r="F38" s="86" t="s">
        <v>682</v>
      </c>
      <c r="G38" s="88">
        <v>4</v>
      </c>
      <c r="H38" s="89">
        <v>168191.46</v>
      </c>
      <c r="I38" s="89">
        <v>672765.84</v>
      </c>
      <c r="J38" s="89">
        <v>0</v>
      </c>
      <c r="K38" s="88">
        <v>0</v>
      </c>
      <c r="L38" s="86" t="s">
        <v>683</v>
      </c>
      <c r="M38" s="90" t="s">
        <v>535</v>
      </c>
      <c r="N38" s="91" t="s">
        <v>536</v>
      </c>
      <c r="O38" s="86" t="s">
        <v>537</v>
      </c>
      <c r="P38" s="86" t="s">
        <v>535</v>
      </c>
    </row>
    <row r="39" spans="1:16" x14ac:dyDescent="0.35">
      <c r="A39" s="86">
        <v>575243</v>
      </c>
      <c r="B39" s="86" t="s">
        <v>685</v>
      </c>
      <c r="C39" s="86" t="s">
        <v>686</v>
      </c>
      <c r="D39" s="86" t="s">
        <v>575</v>
      </c>
      <c r="E39" s="87">
        <v>44883</v>
      </c>
      <c r="F39" s="86" t="s">
        <v>687</v>
      </c>
      <c r="G39" s="88">
        <v>2</v>
      </c>
      <c r="H39" s="89">
        <v>225.87</v>
      </c>
      <c r="I39" s="89">
        <v>451.74</v>
      </c>
      <c r="J39" s="89">
        <v>0</v>
      </c>
      <c r="K39" s="88">
        <v>0</v>
      </c>
      <c r="L39" s="86" t="s">
        <v>688</v>
      </c>
      <c r="M39" s="90" t="s">
        <v>535</v>
      </c>
      <c r="N39" s="91" t="s">
        <v>536</v>
      </c>
      <c r="O39" s="86" t="s">
        <v>537</v>
      </c>
      <c r="P39" s="86" t="s">
        <v>689</v>
      </c>
    </row>
    <row r="40" spans="1:16" x14ac:dyDescent="0.35">
      <c r="A40" s="86">
        <v>575248</v>
      </c>
      <c r="B40" s="86" t="s">
        <v>627</v>
      </c>
      <c r="C40" s="86" t="s">
        <v>694</v>
      </c>
      <c r="D40" s="86" t="s">
        <v>695</v>
      </c>
      <c r="E40" s="87">
        <v>41652</v>
      </c>
      <c r="F40" s="86" t="s">
        <v>696</v>
      </c>
      <c r="G40" s="88">
        <v>2</v>
      </c>
      <c r="H40" s="89">
        <v>850</v>
      </c>
      <c r="I40" s="89">
        <v>1700</v>
      </c>
      <c r="J40" s="89">
        <v>0</v>
      </c>
      <c r="K40" s="88">
        <v>0</v>
      </c>
      <c r="L40" s="86" t="s">
        <v>697</v>
      </c>
      <c r="M40" s="90" t="s">
        <v>535</v>
      </c>
      <c r="N40" s="91" t="s">
        <v>536</v>
      </c>
      <c r="O40" s="86" t="s">
        <v>537</v>
      </c>
      <c r="P40" s="86" t="s">
        <v>535</v>
      </c>
    </row>
    <row r="41" spans="1:16" x14ac:dyDescent="0.35">
      <c r="A41" s="86">
        <v>575256</v>
      </c>
      <c r="B41" s="86" t="s">
        <v>597</v>
      </c>
      <c r="C41" s="86" t="s">
        <v>598</v>
      </c>
      <c r="D41" s="86" t="s">
        <v>698</v>
      </c>
      <c r="E41" s="87">
        <v>42355</v>
      </c>
      <c r="F41" s="86" t="s">
        <v>699</v>
      </c>
      <c r="G41" s="88">
        <v>2</v>
      </c>
      <c r="H41" s="89">
        <v>3608</v>
      </c>
      <c r="I41" s="89">
        <v>7216</v>
      </c>
      <c r="J41" s="89">
        <v>0</v>
      </c>
      <c r="K41" s="88">
        <v>0</v>
      </c>
      <c r="L41" s="86" t="s">
        <v>601</v>
      </c>
      <c r="M41" s="90" t="s">
        <v>535</v>
      </c>
      <c r="N41" s="91" t="s">
        <v>536</v>
      </c>
      <c r="O41" s="86" t="s">
        <v>537</v>
      </c>
      <c r="P41" s="86" t="s">
        <v>535</v>
      </c>
    </row>
    <row r="42" spans="1:16" x14ac:dyDescent="0.35">
      <c r="A42" s="86">
        <v>575260</v>
      </c>
      <c r="B42" s="86" t="s">
        <v>563</v>
      </c>
      <c r="C42" s="86" t="s">
        <v>703</v>
      </c>
      <c r="D42" s="86" t="s">
        <v>532</v>
      </c>
      <c r="E42" s="87">
        <v>44004</v>
      </c>
      <c r="F42" s="86" t="s">
        <v>704</v>
      </c>
      <c r="G42" s="88">
        <v>4</v>
      </c>
      <c r="H42" s="89">
        <v>506</v>
      </c>
      <c r="I42" s="89">
        <v>2024</v>
      </c>
      <c r="J42" s="89">
        <v>0</v>
      </c>
      <c r="K42" s="88">
        <v>0</v>
      </c>
      <c r="L42" s="86" t="s">
        <v>705</v>
      </c>
      <c r="M42" s="90" t="s">
        <v>535</v>
      </c>
      <c r="N42" s="91" t="s">
        <v>536</v>
      </c>
      <c r="O42" s="86" t="s">
        <v>537</v>
      </c>
      <c r="P42" s="86" t="s">
        <v>535</v>
      </c>
    </row>
    <row r="43" spans="1:16" x14ac:dyDescent="0.35">
      <c r="A43" s="86">
        <v>575263</v>
      </c>
      <c r="B43" s="86" t="s">
        <v>627</v>
      </c>
      <c r="C43" s="86" t="s">
        <v>694</v>
      </c>
      <c r="D43" s="86" t="s">
        <v>654</v>
      </c>
      <c r="E43" s="87">
        <v>41652</v>
      </c>
      <c r="F43" s="86" t="s">
        <v>706</v>
      </c>
      <c r="G43" s="88">
        <v>2</v>
      </c>
      <c r="H43" s="89">
        <v>7212</v>
      </c>
      <c r="I43" s="89">
        <v>14424</v>
      </c>
      <c r="J43" s="89">
        <v>0</v>
      </c>
      <c r="K43" s="88">
        <v>0</v>
      </c>
      <c r="L43" s="86" t="s">
        <v>697</v>
      </c>
      <c r="M43" s="90" t="s">
        <v>535</v>
      </c>
      <c r="N43" s="91" t="s">
        <v>536</v>
      </c>
      <c r="O43" s="86" t="s">
        <v>537</v>
      </c>
      <c r="P43" s="86" t="s">
        <v>535</v>
      </c>
    </row>
    <row r="44" spans="1:16" x14ac:dyDescent="0.35">
      <c r="A44" s="86">
        <v>575266</v>
      </c>
      <c r="B44" s="86" t="s">
        <v>554</v>
      </c>
      <c r="C44" s="86" t="s">
        <v>714</v>
      </c>
      <c r="D44" s="86" t="s">
        <v>575</v>
      </c>
      <c r="E44" s="87">
        <v>43894</v>
      </c>
      <c r="F44" s="86" t="s">
        <v>715</v>
      </c>
      <c r="G44" s="88">
        <v>2</v>
      </c>
      <c r="H44" s="89">
        <v>841</v>
      </c>
      <c r="I44" s="89">
        <v>1682</v>
      </c>
      <c r="J44" s="89">
        <v>0</v>
      </c>
      <c r="K44" s="88">
        <v>0</v>
      </c>
      <c r="L44" s="86" t="s">
        <v>716</v>
      </c>
      <c r="M44" s="90" t="s">
        <v>535</v>
      </c>
      <c r="N44" s="91" t="s">
        <v>536</v>
      </c>
      <c r="O44" s="86" t="s">
        <v>537</v>
      </c>
      <c r="P44" s="86" t="s">
        <v>535</v>
      </c>
    </row>
    <row r="45" spans="1:16" x14ac:dyDescent="0.35">
      <c r="A45" s="86">
        <v>575285</v>
      </c>
      <c r="B45" s="86" t="s">
        <v>627</v>
      </c>
      <c r="C45" s="86" t="s">
        <v>723</v>
      </c>
      <c r="D45" s="86" t="s">
        <v>556</v>
      </c>
      <c r="E45" s="87">
        <v>41613</v>
      </c>
      <c r="F45" s="86" t="s">
        <v>724</v>
      </c>
      <c r="G45" s="88">
        <v>2</v>
      </c>
      <c r="H45" s="89">
        <v>7150</v>
      </c>
      <c r="I45" s="89">
        <v>14300</v>
      </c>
      <c r="J45" s="89">
        <v>0</v>
      </c>
      <c r="K45" s="88">
        <v>0</v>
      </c>
      <c r="L45" s="86" t="s">
        <v>725</v>
      </c>
      <c r="M45" s="90" t="s">
        <v>535</v>
      </c>
      <c r="N45" s="91" t="s">
        <v>536</v>
      </c>
      <c r="O45" s="86" t="s">
        <v>537</v>
      </c>
      <c r="P45" s="86" t="s">
        <v>535</v>
      </c>
    </row>
    <row r="46" spans="1:16" x14ac:dyDescent="0.35">
      <c r="A46" s="86">
        <v>576690</v>
      </c>
      <c r="B46" s="86" t="s">
        <v>554</v>
      </c>
      <c r="C46" s="86" t="s">
        <v>729</v>
      </c>
      <c r="D46" s="86" t="s">
        <v>532</v>
      </c>
      <c r="E46" s="87">
        <v>44539</v>
      </c>
      <c r="F46" s="86" t="s">
        <v>730</v>
      </c>
      <c r="G46" s="88">
        <v>4</v>
      </c>
      <c r="H46" s="89">
        <v>162.5</v>
      </c>
      <c r="I46" s="89">
        <v>650</v>
      </c>
      <c r="J46" s="89">
        <v>0</v>
      </c>
      <c r="K46" s="88">
        <v>0</v>
      </c>
      <c r="L46" s="86" t="s">
        <v>731</v>
      </c>
      <c r="M46" s="90" t="s">
        <v>535</v>
      </c>
      <c r="N46" s="91" t="s">
        <v>536</v>
      </c>
      <c r="O46" s="86" t="s">
        <v>537</v>
      </c>
      <c r="P46" s="86" t="s">
        <v>535</v>
      </c>
    </row>
    <row r="47" spans="1:16" x14ac:dyDescent="0.35">
      <c r="A47" s="86">
        <v>576697</v>
      </c>
      <c r="B47" s="86" t="s">
        <v>581</v>
      </c>
      <c r="C47" s="86" t="s">
        <v>732</v>
      </c>
      <c r="D47" s="86" t="s">
        <v>593</v>
      </c>
      <c r="E47" s="87">
        <v>42961</v>
      </c>
      <c r="F47" s="86" t="s">
        <v>736</v>
      </c>
      <c r="G47" s="88">
        <v>2</v>
      </c>
      <c r="H47" s="89">
        <v>75.56</v>
      </c>
      <c r="I47" s="89">
        <v>151.12</v>
      </c>
      <c r="J47" s="89">
        <v>0</v>
      </c>
      <c r="K47" s="88">
        <v>0</v>
      </c>
      <c r="L47" s="86" t="s">
        <v>735</v>
      </c>
      <c r="M47" s="90" t="s">
        <v>535</v>
      </c>
      <c r="N47" s="91" t="s">
        <v>536</v>
      </c>
      <c r="O47" s="86" t="s">
        <v>537</v>
      </c>
      <c r="P47" s="86" t="s">
        <v>535</v>
      </c>
    </row>
    <row r="48" spans="1:16" x14ac:dyDescent="0.35">
      <c r="A48" s="86">
        <v>576713</v>
      </c>
      <c r="B48" s="86" t="s">
        <v>563</v>
      </c>
      <c r="C48" s="86" t="s">
        <v>737</v>
      </c>
      <c r="D48" s="86" t="s">
        <v>546</v>
      </c>
      <c r="E48" s="87">
        <v>45097</v>
      </c>
      <c r="F48" s="86" t="s">
        <v>738</v>
      </c>
      <c r="G48" s="88">
        <v>7</v>
      </c>
      <c r="H48" s="89">
        <v>17528</v>
      </c>
      <c r="I48" s="89">
        <v>122696</v>
      </c>
      <c r="J48" s="89">
        <v>0</v>
      </c>
      <c r="K48" s="88">
        <v>0</v>
      </c>
      <c r="L48" s="86" t="s">
        <v>739</v>
      </c>
      <c r="M48" s="90" t="s">
        <v>535</v>
      </c>
      <c r="N48" s="91" t="s">
        <v>536</v>
      </c>
      <c r="O48" s="86" t="s">
        <v>537</v>
      </c>
      <c r="P48" s="86" t="s">
        <v>535</v>
      </c>
    </row>
    <row r="49" spans="1:16" x14ac:dyDescent="0.35">
      <c r="A49" s="86">
        <v>576726</v>
      </c>
      <c r="B49" s="86" t="s">
        <v>581</v>
      </c>
      <c r="C49" s="86" t="s">
        <v>748</v>
      </c>
      <c r="D49" s="86" t="s">
        <v>695</v>
      </c>
      <c r="E49" s="87">
        <v>42961</v>
      </c>
      <c r="F49" s="86" t="s">
        <v>749</v>
      </c>
      <c r="G49" s="88">
        <v>3</v>
      </c>
      <c r="H49" s="89">
        <v>9700</v>
      </c>
      <c r="I49" s="89">
        <v>29100</v>
      </c>
      <c r="J49" s="89">
        <v>0</v>
      </c>
      <c r="K49" s="88">
        <v>0</v>
      </c>
      <c r="L49" s="86" t="s">
        <v>745</v>
      </c>
      <c r="M49" s="90" t="s">
        <v>535</v>
      </c>
      <c r="N49" s="91" t="s">
        <v>536</v>
      </c>
      <c r="O49" s="86" t="s">
        <v>537</v>
      </c>
      <c r="P49" s="86" t="s">
        <v>535</v>
      </c>
    </row>
    <row r="50" spans="1:16" x14ac:dyDescent="0.35">
      <c r="A50" s="86">
        <v>576737</v>
      </c>
      <c r="B50" s="86" t="s">
        <v>581</v>
      </c>
      <c r="C50" s="86" t="s">
        <v>762</v>
      </c>
      <c r="D50" s="86" t="s">
        <v>625</v>
      </c>
      <c r="E50" s="87">
        <v>42961</v>
      </c>
      <c r="F50" s="86" t="s">
        <v>763</v>
      </c>
      <c r="G50" s="88">
        <v>5</v>
      </c>
      <c r="H50" s="89">
        <v>3076</v>
      </c>
      <c r="I50" s="89">
        <v>15380</v>
      </c>
      <c r="J50" s="89">
        <v>0</v>
      </c>
      <c r="K50" s="88">
        <v>0</v>
      </c>
      <c r="L50" s="86" t="s">
        <v>577</v>
      </c>
      <c r="M50" s="90" t="s">
        <v>535</v>
      </c>
      <c r="N50" s="91" t="s">
        <v>536</v>
      </c>
      <c r="O50" s="86" t="s">
        <v>537</v>
      </c>
      <c r="P50" s="86" t="s">
        <v>535</v>
      </c>
    </row>
    <row r="51" spans="1:16" x14ac:dyDescent="0.35">
      <c r="A51" s="86">
        <v>576738</v>
      </c>
      <c r="B51" s="86" t="s">
        <v>581</v>
      </c>
      <c r="C51" s="86" t="s">
        <v>748</v>
      </c>
      <c r="D51" s="86" t="s">
        <v>532</v>
      </c>
      <c r="E51" s="87">
        <v>42961</v>
      </c>
      <c r="F51" s="86" t="s">
        <v>768</v>
      </c>
      <c r="G51" s="88">
        <v>5</v>
      </c>
      <c r="H51" s="89">
        <v>3356</v>
      </c>
      <c r="I51" s="89">
        <v>16780</v>
      </c>
      <c r="J51" s="89">
        <v>0</v>
      </c>
      <c r="K51" s="88">
        <v>0</v>
      </c>
      <c r="L51" s="86" t="s">
        <v>745</v>
      </c>
      <c r="M51" s="90" t="s">
        <v>535</v>
      </c>
      <c r="N51" s="91" t="s">
        <v>536</v>
      </c>
      <c r="O51" s="86" t="s">
        <v>537</v>
      </c>
      <c r="P51" s="86" t="s">
        <v>535</v>
      </c>
    </row>
    <row r="52" spans="1:16" x14ac:dyDescent="0.35">
      <c r="A52" s="86">
        <v>576743</v>
      </c>
      <c r="B52" s="86" t="s">
        <v>581</v>
      </c>
      <c r="C52" s="86" t="s">
        <v>732</v>
      </c>
      <c r="D52" s="86" t="s">
        <v>773</v>
      </c>
      <c r="E52" s="87">
        <v>42961</v>
      </c>
      <c r="F52" s="86" t="s">
        <v>774</v>
      </c>
      <c r="G52" s="88">
        <v>25</v>
      </c>
      <c r="H52" s="89">
        <v>1135.6300000000001</v>
      </c>
      <c r="I52" s="89">
        <v>28390.75</v>
      </c>
      <c r="J52" s="89">
        <v>0</v>
      </c>
      <c r="K52" s="88">
        <v>0</v>
      </c>
      <c r="L52" s="86" t="s">
        <v>735</v>
      </c>
      <c r="M52" s="90" t="s">
        <v>535</v>
      </c>
      <c r="N52" s="91" t="s">
        <v>536</v>
      </c>
      <c r="O52" s="86" t="s">
        <v>537</v>
      </c>
      <c r="P52" s="86" t="s">
        <v>535</v>
      </c>
    </row>
    <row r="53" spans="1:16" x14ac:dyDescent="0.35">
      <c r="A53" s="86">
        <v>576751</v>
      </c>
      <c r="B53" s="86" t="s">
        <v>581</v>
      </c>
      <c r="C53" s="86" t="s">
        <v>762</v>
      </c>
      <c r="D53" s="86" t="s">
        <v>632</v>
      </c>
      <c r="E53" s="87">
        <v>42961</v>
      </c>
      <c r="F53" s="86" t="s">
        <v>776</v>
      </c>
      <c r="G53" s="88">
        <v>13</v>
      </c>
      <c r="H53" s="89">
        <v>247</v>
      </c>
      <c r="I53" s="89">
        <v>3211</v>
      </c>
      <c r="J53" s="89">
        <v>0</v>
      </c>
      <c r="K53" s="88">
        <v>0</v>
      </c>
      <c r="L53" s="86" t="s">
        <v>577</v>
      </c>
      <c r="M53" s="90" t="s">
        <v>535</v>
      </c>
      <c r="N53" s="91" t="s">
        <v>536</v>
      </c>
      <c r="O53" s="86" t="s">
        <v>537</v>
      </c>
      <c r="P53" s="86" t="s">
        <v>535</v>
      </c>
    </row>
    <row r="54" spans="1:16" x14ac:dyDescent="0.35">
      <c r="A54" s="86">
        <v>576752</v>
      </c>
      <c r="B54" s="86" t="s">
        <v>554</v>
      </c>
      <c r="C54" s="86" t="s">
        <v>777</v>
      </c>
      <c r="D54" s="86" t="s">
        <v>575</v>
      </c>
      <c r="E54" s="87">
        <v>44539</v>
      </c>
      <c r="F54" s="86" t="s">
        <v>778</v>
      </c>
      <c r="G54" s="88">
        <v>4</v>
      </c>
      <c r="H54" s="89">
        <v>452.54</v>
      </c>
      <c r="I54" s="89">
        <v>1810.16</v>
      </c>
      <c r="J54" s="89">
        <v>0</v>
      </c>
      <c r="K54" s="88">
        <v>0</v>
      </c>
      <c r="L54" s="86" t="s">
        <v>697</v>
      </c>
      <c r="M54" s="90" t="s">
        <v>535</v>
      </c>
      <c r="N54" s="91" t="s">
        <v>536</v>
      </c>
      <c r="O54" s="86" t="s">
        <v>537</v>
      </c>
      <c r="P54" s="86" t="s">
        <v>535</v>
      </c>
    </row>
    <row r="55" spans="1:16" x14ac:dyDescent="0.35">
      <c r="A55" s="86">
        <v>576754</v>
      </c>
      <c r="B55" s="86" t="s">
        <v>581</v>
      </c>
      <c r="C55" s="86" t="s">
        <v>732</v>
      </c>
      <c r="D55" s="86" t="s">
        <v>780</v>
      </c>
      <c r="E55" s="87">
        <v>42961</v>
      </c>
      <c r="F55" s="86" t="s">
        <v>781</v>
      </c>
      <c r="G55" s="88">
        <v>5</v>
      </c>
      <c r="H55" s="89">
        <v>205.35</v>
      </c>
      <c r="I55" s="89">
        <v>1026.75</v>
      </c>
      <c r="J55" s="89">
        <v>0</v>
      </c>
      <c r="K55" s="88">
        <v>0</v>
      </c>
      <c r="L55" s="86" t="s">
        <v>735</v>
      </c>
      <c r="M55" s="90" t="s">
        <v>535</v>
      </c>
      <c r="N55" s="91" t="s">
        <v>536</v>
      </c>
      <c r="O55" s="86" t="s">
        <v>537</v>
      </c>
      <c r="P55" s="86" t="s">
        <v>535</v>
      </c>
    </row>
    <row r="56" spans="1:16" x14ac:dyDescent="0.35">
      <c r="A56" s="86">
        <v>580253</v>
      </c>
      <c r="B56" s="86" t="s">
        <v>538</v>
      </c>
      <c r="C56" s="86" t="s">
        <v>786</v>
      </c>
      <c r="D56" s="86" t="s">
        <v>532</v>
      </c>
      <c r="E56" s="87">
        <v>45124</v>
      </c>
      <c r="F56" s="86" t="s">
        <v>787</v>
      </c>
      <c r="G56" s="88">
        <v>2</v>
      </c>
      <c r="H56" s="89">
        <v>461.85</v>
      </c>
      <c r="I56" s="89">
        <v>923.7</v>
      </c>
      <c r="J56" s="89">
        <v>0</v>
      </c>
      <c r="K56" s="88">
        <v>0</v>
      </c>
      <c r="L56" s="86" t="s">
        <v>788</v>
      </c>
      <c r="M56" s="90" t="s">
        <v>535</v>
      </c>
      <c r="N56" s="91" t="s">
        <v>536</v>
      </c>
      <c r="O56" s="86" t="s">
        <v>537</v>
      </c>
      <c r="P56" s="86" t="s">
        <v>535</v>
      </c>
    </row>
    <row r="57" spans="1:16" x14ac:dyDescent="0.35">
      <c r="A57" s="86">
        <v>580255</v>
      </c>
      <c r="B57" s="86" t="s">
        <v>798</v>
      </c>
      <c r="C57" s="86" t="s">
        <v>799</v>
      </c>
      <c r="D57" s="86" t="s">
        <v>546</v>
      </c>
      <c r="E57" s="87">
        <v>45191</v>
      </c>
      <c r="F57" s="86" t="s">
        <v>800</v>
      </c>
      <c r="G57" s="88">
        <v>1</v>
      </c>
      <c r="H57" s="89">
        <v>2300</v>
      </c>
      <c r="I57" s="89">
        <v>2300</v>
      </c>
      <c r="J57" s="89">
        <v>2300</v>
      </c>
      <c r="K57" s="88">
        <v>1</v>
      </c>
      <c r="L57" s="86" t="s">
        <v>801</v>
      </c>
      <c r="M57" s="86" t="s">
        <v>535</v>
      </c>
      <c r="N57" s="91" t="s">
        <v>536</v>
      </c>
      <c r="O57" s="86" t="s">
        <v>537</v>
      </c>
      <c r="P57" s="86" t="s">
        <v>535</v>
      </c>
    </row>
    <row r="58" spans="1:16" x14ac:dyDescent="0.35">
      <c r="A58" s="86">
        <v>580256</v>
      </c>
      <c r="B58" s="86" t="s">
        <v>798</v>
      </c>
      <c r="C58" s="86" t="s">
        <v>799</v>
      </c>
      <c r="D58" s="86" t="s">
        <v>532</v>
      </c>
      <c r="E58" s="87">
        <v>45191</v>
      </c>
      <c r="F58" s="86" t="s">
        <v>800</v>
      </c>
      <c r="G58" s="88">
        <v>1</v>
      </c>
      <c r="H58" s="89">
        <v>2500</v>
      </c>
      <c r="I58" s="89">
        <v>2500</v>
      </c>
      <c r="J58" s="89">
        <v>2500</v>
      </c>
      <c r="K58" s="88">
        <v>1</v>
      </c>
      <c r="L58" s="86" t="s">
        <v>801</v>
      </c>
      <c r="M58" s="86" t="s">
        <v>535</v>
      </c>
      <c r="N58" s="91" t="s">
        <v>536</v>
      </c>
      <c r="O58" s="86" t="s">
        <v>537</v>
      </c>
      <c r="P58" s="86" t="s">
        <v>535</v>
      </c>
    </row>
    <row r="59" spans="1:16" x14ac:dyDescent="0.35">
      <c r="A59" s="86">
        <v>580257</v>
      </c>
      <c r="B59" s="86" t="s">
        <v>563</v>
      </c>
      <c r="C59" s="86" t="s">
        <v>802</v>
      </c>
      <c r="D59" s="86" t="s">
        <v>575</v>
      </c>
      <c r="E59" s="87">
        <v>44004</v>
      </c>
      <c r="F59" s="86" t="s">
        <v>808</v>
      </c>
      <c r="G59" s="88">
        <v>3</v>
      </c>
      <c r="H59" s="89">
        <v>484.8</v>
      </c>
      <c r="I59" s="89">
        <v>1454.4</v>
      </c>
      <c r="J59" s="89">
        <v>0</v>
      </c>
      <c r="K59" s="88">
        <v>0</v>
      </c>
      <c r="L59" s="86" t="s">
        <v>804</v>
      </c>
      <c r="M59" s="90" t="s">
        <v>535</v>
      </c>
      <c r="N59" s="91" t="s">
        <v>536</v>
      </c>
      <c r="O59" s="86" t="s">
        <v>537</v>
      </c>
      <c r="P59" s="86" t="s">
        <v>535</v>
      </c>
    </row>
    <row r="60" spans="1:16" x14ac:dyDescent="0.35">
      <c r="A60" s="86">
        <v>580258</v>
      </c>
      <c r="B60" s="86" t="s">
        <v>563</v>
      </c>
      <c r="C60" s="86" t="s">
        <v>802</v>
      </c>
      <c r="D60" s="86" t="s">
        <v>792</v>
      </c>
      <c r="E60" s="87">
        <v>44004</v>
      </c>
      <c r="F60" s="86" t="s">
        <v>811</v>
      </c>
      <c r="G60" s="88">
        <v>6</v>
      </c>
      <c r="H60" s="89">
        <v>1532</v>
      </c>
      <c r="I60" s="89">
        <v>9192</v>
      </c>
      <c r="J60" s="89">
        <v>0</v>
      </c>
      <c r="K60" s="88">
        <v>0</v>
      </c>
      <c r="L60" s="86" t="s">
        <v>804</v>
      </c>
      <c r="M60" s="90" t="s">
        <v>535</v>
      </c>
      <c r="N60" s="91" t="s">
        <v>536</v>
      </c>
      <c r="O60" s="86" t="s">
        <v>537</v>
      </c>
      <c r="P60" s="79" t="s">
        <v>535</v>
      </c>
    </row>
    <row r="61" spans="1:16" x14ac:dyDescent="0.35">
      <c r="A61" s="86">
        <v>581493</v>
      </c>
      <c r="B61" s="86" t="s">
        <v>563</v>
      </c>
      <c r="C61" s="86" t="s">
        <v>812</v>
      </c>
      <c r="D61" s="86" t="s">
        <v>546</v>
      </c>
      <c r="E61" s="87">
        <v>44531</v>
      </c>
      <c r="F61" s="86" t="s">
        <v>813</v>
      </c>
      <c r="G61" s="88">
        <v>4</v>
      </c>
      <c r="H61" s="89">
        <v>500</v>
      </c>
      <c r="I61" s="89">
        <v>2000</v>
      </c>
      <c r="J61" s="89">
        <v>0</v>
      </c>
      <c r="K61" s="88">
        <v>0</v>
      </c>
      <c r="L61" s="86" t="s">
        <v>814</v>
      </c>
      <c r="M61" s="90" t="s">
        <v>535</v>
      </c>
      <c r="N61" s="91" t="s">
        <v>536</v>
      </c>
      <c r="O61" s="86" t="s">
        <v>537</v>
      </c>
      <c r="P61" s="79" t="s">
        <v>535</v>
      </c>
    </row>
    <row r="62" spans="1:16" x14ac:dyDescent="0.35">
      <c r="A62" s="92">
        <v>581662</v>
      </c>
      <c r="B62" s="92" t="s">
        <v>685</v>
      </c>
      <c r="C62" s="92" t="s">
        <v>823</v>
      </c>
      <c r="D62" s="92" t="s">
        <v>532</v>
      </c>
      <c r="E62" s="93">
        <v>45191</v>
      </c>
      <c r="F62" s="92" t="s">
        <v>214</v>
      </c>
      <c r="G62" s="94">
        <v>2</v>
      </c>
      <c r="H62" s="82">
        <v>0.01</v>
      </c>
      <c r="I62" s="82">
        <v>0.02</v>
      </c>
      <c r="J62" s="82">
        <v>0.02</v>
      </c>
      <c r="K62" s="94">
        <v>2</v>
      </c>
      <c r="L62" s="92" t="s">
        <v>753</v>
      </c>
      <c r="M62" s="92" t="s">
        <v>535</v>
      </c>
      <c r="N62" s="95" t="s">
        <v>536</v>
      </c>
      <c r="O62" s="92" t="s">
        <v>537</v>
      </c>
      <c r="P62" s="92" t="s">
        <v>824</v>
      </c>
    </row>
    <row r="63" spans="1:16" x14ac:dyDescent="0.35">
      <c r="A63" s="86">
        <v>581670</v>
      </c>
      <c r="B63" s="86" t="s">
        <v>554</v>
      </c>
      <c r="C63" s="86" t="s">
        <v>830</v>
      </c>
      <c r="D63" s="86" t="s">
        <v>575</v>
      </c>
      <c r="E63" s="87">
        <v>44062</v>
      </c>
      <c r="F63" s="86" t="s">
        <v>831</v>
      </c>
      <c r="G63" s="88">
        <v>3</v>
      </c>
      <c r="H63" s="89">
        <v>190</v>
      </c>
      <c r="I63" s="89">
        <v>570</v>
      </c>
      <c r="J63" s="89">
        <v>0</v>
      </c>
      <c r="K63" s="88">
        <v>0</v>
      </c>
      <c r="L63" s="86" t="s">
        <v>571</v>
      </c>
      <c r="M63" s="90" t="s">
        <v>535</v>
      </c>
      <c r="N63" s="91" t="s">
        <v>536</v>
      </c>
      <c r="O63" s="86" t="s">
        <v>537</v>
      </c>
      <c r="P63" s="86" t="s">
        <v>535</v>
      </c>
    </row>
    <row r="64" spans="1:16" x14ac:dyDescent="0.35">
      <c r="A64" s="86">
        <v>581671</v>
      </c>
      <c r="B64" s="86" t="s">
        <v>836</v>
      </c>
      <c r="C64" s="86" t="s">
        <v>837</v>
      </c>
      <c r="D64" s="86" t="s">
        <v>575</v>
      </c>
      <c r="E64" s="87">
        <v>44783</v>
      </c>
      <c r="F64" s="86" t="s">
        <v>838</v>
      </c>
      <c r="G64" s="88">
        <v>2</v>
      </c>
      <c r="H64" s="89">
        <v>29630.35</v>
      </c>
      <c r="I64" s="89">
        <v>59260.7</v>
      </c>
      <c r="J64" s="89">
        <v>0</v>
      </c>
      <c r="K64" s="88">
        <v>0</v>
      </c>
      <c r="L64" s="86" t="s">
        <v>839</v>
      </c>
      <c r="M64" s="90" t="s">
        <v>535</v>
      </c>
      <c r="N64" s="91" t="s">
        <v>536</v>
      </c>
      <c r="O64" s="86" t="s">
        <v>537</v>
      </c>
      <c r="P64" s="86" t="s">
        <v>535</v>
      </c>
    </row>
    <row r="65" spans="1:16" x14ac:dyDescent="0.35">
      <c r="A65" s="86">
        <v>581672</v>
      </c>
      <c r="B65" s="86" t="s">
        <v>554</v>
      </c>
      <c r="C65" s="86" t="s">
        <v>840</v>
      </c>
      <c r="D65" s="86" t="s">
        <v>546</v>
      </c>
      <c r="E65" s="87">
        <v>44159</v>
      </c>
      <c r="F65" s="86" t="s">
        <v>841</v>
      </c>
      <c r="G65" s="88">
        <v>2</v>
      </c>
      <c r="H65" s="89">
        <v>168.82</v>
      </c>
      <c r="I65" s="89">
        <v>337.64</v>
      </c>
      <c r="J65" s="89">
        <v>0</v>
      </c>
      <c r="K65" s="88">
        <v>0</v>
      </c>
      <c r="L65" s="86" t="s">
        <v>842</v>
      </c>
      <c r="M65" s="90" t="s">
        <v>535</v>
      </c>
      <c r="N65" s="91" t="s">
        <v>536</v>
      </c>
      <c r="O65" s="86" t="s">
        <v>537</v>
      </c>
      <c r="P65" s="86" t="s">
        <v>535</v>
      </c>
    </row>
    <row r="66" spans="1:16" x14ac:dyDescent="0.35">
      <c r="A66" s="86">
        <v>581673</v>
      </c>
      <c r="B66" s="86" t="s">
        <v>836</v>
      </c>
      <c r="C66" s="86" t="s">
        <v>837</v>
      </c>
      <c r="D66" s="86" t="s">
        <v>792</v>
      </c>
      <c r="E66" s="87">
        <v>44783</v>
      </c>
      <c r="F66" s="86" t="s">
        <v>846</v>
      </c>
      <c r="G66" s="88">
        <v>2</v>
      </c>
      <c r="H66" s="89">
        <v>470.5</v>
      </c>
      <c r="I66" s="89">
        <v>941</v>
      </c>
      <c r="J66" s="89">
        <v>0</v>
      </c>
      <c r="K66" s="88">
        <v>0</v>
      </c>
      <c r="L66" s="86" t="s">
        <v>839</v>
      </c>
      <c r="M66" s="90" t="s">
        <v>535</v>
      </c>
      <c r="N66" s="91" t="s">
        <v>536</v>
      </c>
      <c r="O66" s="86" t="s">
        <v>537</v>
      </c>
      <c r="P66" s="86" t="s">
        <v>535</v>
      </c>
    </row>
    <row r="67" spans="1:16" x14ac:dyDescent="0.35">
      <c r="A67" s="86">
        <v>582424</v>
      </c>
      <c r="B67" s="86" t="s">
        <v>685</v>
      </c>
      <c r="C67" s="86" t="s">
        <v>686</v>
      </c>
      <c r="D67" s="86" t="s">
        <v>792</v>
      </c>
      <c r="E67" s="87">
        <v>44883</v>
      </c>
      <c r="F67" s="86" t="s">
        <v>850</v>
      </c>
      <c r="G67" s="88">
        <v>1</v>
      </c>
      <c r="H67" s="89">
        <v>74.41</v>
      </c>
      <c r="I67" s="89">
        <v>74.41</v>
      </c>
      <c r="J67" s="89">
        <v>0</v>
      </c>
      <c r="K67" s="88">
        <v>0</v>
      </c>
      <c r="L67" s="86" t="s">
        <v>688</v>
      </c>
      <c r="M67" s="90" t="s">
        <v>535</v>
      </c>
      <c r="N67" s="91" t="s">
        <v>536</v>
      </c>
      <c r="O67" s="86" t="s">
        <v>537</v>
      </c>
      <c r="P67" s="86" t="s">
        <v>689</v>
      </c>
    </row>
    <row r="68" spans="1:16" x14ac:dyDescent="0.35">
      <c r="A68" s="86">
        <v>582425</v>
      </c>
      <c r="B68" s="86" t="s">
        <v>685</v>
      </c>
      <c r="C68" s="86" t="s">
        <v>686</v>
      </c>
      <c r="D68" s="86" t="s">
        <v>546</v>
      </c>
      <c r="E68" s="87">
        <v>44883</v>
      </c>
      <c r="F68" s="86" t="s">
        <v>854</v>
      </c>
      <c r="G68" s="88">
        <v>2</v>
      </c>
      <c r="H68" s="89">
        <v>265.10000000000002</v>
      </c>
      <c r="I68" s="89">
        <v>530.20000000000005</v>
      </c>
      <c r="J68" s="89">
        <v>0</v>
      </c>
      <c r="K68" s="88">
        <v>0</v>
      </c>
      <c r="L68" s="86" t="s">
        <v>688</v>
      </c>
      <c r="M68" s="90" t="s">
        <v>535</v>
      </c>
      <c r="N68" s="91" t="s">
        <v>536</v>
      </c>
      <c r="O68" s="86" t="s">
        <v>537</v>
      </c>
      <c r="P68" s="86" t="s">
        <v>689</v>
      </c>
    </row>
    <row r="69" spans="1:16" x14ac:dyDescent="0.35">
      <c r="A69" s="86">
        <v>582681</v>
      </c>
      <c r="B69" s="86" t="s">
        <v>858</v>
      </c>
      <c r="C69" s="86" t="s">
        <v>859</v>
      </c>
      <c r="D69" s="86" t="s">
        <v>532</v>
      </c>
      <c r="E69" s="87">
        <v>44874</v>
      </c>
      <c r="F69" s="86" t="s">
        <v>860</v>
      </c>
      <c r="G69" s="88">
        <v>17</v>
      </c>
      <c r="H69" s="89">
        <v>31664.12</v>
      </c>
      <c r="I69" s="89">
        <v>538290.04</v>
      </c>
      <c r="J69" s="89">
        <v>379969.44</v>
      </c>
      <c r="K69" s="88">
        <v>12</v>
      </c>
      <c r="L69" s="86" t="s">
        <v>861</v>
      </c>
      <c r="M69" s="90" t="s">
        <v>535</v>
      </c>
      <c r="N69" s="91" t="s">
        <v>536</v>
      </c>
      <c r="O69" s="86" t="s">
        <v>537</v>
      </c>
      <c r="P69" s="86" t="s">
        <v>535</v>
      </c>
    </row>
    <row r="70" spans="1:16" x14ac:dyDescent="0.35">
      <c r="A70" s="86">
        <v>582682</v>
      </c>
      <c r="B70" s="86" t="s">
        <v>597</v>
      </c>
      <c r="C70" s="86" t="s">
        <v>598</v>
      </c>
      <c r="D70" s="86" t="s">
        <v>629</v>
      </c>
      <c r="E70" s="87">
        <v>42355</v>
      </c>
      <c r="F70" s="86" t="s">
        <v>870</v>
      </c>
      <c r="G70" s="88">
        <v>1</v>
      </c>
      <c r="H70" s="89">
        <v>395.74</v>
      </c>
      <c r="I70" s="89">
        <v>395.74</v>
      </c>
      <c r="J70" s="89">
        <v>0</v>
      </c>
      <c r="K70" s="88">
        <v>0</v>
      </c>
      <c r="L70" s="86" t="s">
        <v>601</v>
      </c>
      <c r="M70" s="90" t="s">
        <v>535</v>
      </c>
      <c r="N70" s="91" t="s">
        <v>536</v>
      </c>
      <c r="O70" s="86" t="s">
        <v>537</v>
      </c>
      <c r="P70" s="86" t="s">
        <v>535</v>
      </c>
    </row>
    <row r="71" spans="1:16" x14ac:dyDescent="0.35">
      <c r="A71" s="86">
        <v>582683</v>
      </c>
      <c r="B71" s="86" t="s">
        <v>597</v>
      </c>
      <c r="C71" s="86" t="s">
        <v>608</v>
      </c>
      <c r="D71" s="86" t="s">
        <v>871</v>
      </c>
      <c r="E71" s="87">
        <v>42460</v>
      </c>
      <c r="F71" s="86" t="s">
        <v>872</v>
      </c>
      <c r="G71" s="88">
        <v>10</v>
      </c>
      <c r="H71" s="89">
        <v>1727.37</v>
      </c>
      <c r="I71" s="89">
        <v>17273.7</v>
      </c>
      <c r="J71" s="89">
        <v>0</v>
      </c>
      <c r="K71" s="88">
        <v>0</v>
      </c>
      <c r="L71" s="86" t="s">
        <v>611</v>
      </c>
      <c r="M71" s="90" t="s">
        <v>535</v>
      </c>
      <c r="N71" s="91" t="s">
        <v>536</v>
      </c>
      <c r="O71" s="86" t="s">
        <v>537</v>
      </c>
      <c r="P71" s="86" t="s">
        <v>535</v>
      </c>
    </row>
    <row r="72" spans="1:16" x14ac:dyDescent="0.35">
      <c r="A72" s="86">
        <v>582684</v>
      </c>
      <c r="B72" s="86" t="s">
        <v>597</v>
      </c>
      <c r="C72" s="86" t="s">
        <v>608</v>
      </c>
      <c r="D72" s="86" t="s">
        <v>873</v>
      </c>
      <c r="E72" s="87">
        <v>42460</v>
      </c>
      <c r="F72" s="86" t="s">
        <v>874</v>
      </c>
      <c r="G72" s="88">
        <v>10</v>
      </c>
      <c r="H72" s="89">
        <v>13694.65</v>
      </c>
      <c r="I72" s="89">
        <v>136946.5</v>
      </c>
      <c r="J72" s="89">
        <v>0</v>
      </c>
      <c r="K72" s="88">
        <v>0</v>
      </c>
      <c r="L72" s="86" t="s">
        <v>611</v>
      </c>
      <c r="M72" s="90" t="s">
        <v>535</v>
      </c>
      <c r="N72" s="91" t="s">
        <v>536</v>
      </c>
      <c r="O72" s="86" t="s">
        <v>537</v>
      </c>
      <c r="P72" s="86" t="s">
        <v>535</v>
      </c>
    </row>
    <row r="73" spans="1:16" x14ac:dyDescent="0.35">
      <c r="A73" s="86">
        <v>582685</v>
      </c>
      <c r="B73" s="86" t="s">
        <v>685</v>
      </c>
      <c r="C73" s="86" t="s">
        <v>686</v>
      </c>
      <c r="D73" s="86" t="s">
        <v>532</v>
      </c>
      <c r="E73" s="87">
        <v>44883</v>
      </c>
      <c r="F73" s="86" t="s">
        <v>875</v>
      </c>
      <c r="G73" s="88">
        <v>1</v>
      </c>
      <c r="H73" s="89">
        <v>3881.97</v>
      </c>
      <c r="I73" s="89">
        <v>3881.97</v>
      </c>
      <c r="J73" s="89">
        <v>0</v>
      </c>
      <c r="K73" s="88">
        <v>0</v>
      </c>
      <c r="L73" s="86" t="s">
        <v>688</v>
      </c>
      <c r="M73" s="90" t="s">
        <v>535</v>
      </c>
      <c r="N73" s="91" t="s">
        <v>536</v>
      </c>
      <c r="O73" s="86" t="s">
        <v>537</v>
      </c>
      <c r="P73" s="86" t="s">
        <v>689</v>
      </c>
    </row>
    <row r="74" spans="1:16" x14ac:dyDescent="0.35">
      <c r="A74" s="86">
        <v>582714</v>
      </c>
      <c r="B74" s="86" t="s">
        <v>597</v>
      </c>
      <c r="C74" s="86" t="s">
        <v>608</v>
      </c>
      <c r="D74" s="86" t="s">
        <v>878</v>
      </c>
      <c r="E74" s="87">
        <v>42460</v>
      </c>
      <c r="F74" s="86" t="s">
        <v>879</v>
      </c>
      <c r="G74" s="88">
        <v>10</v>
      </c>
      <c r="H74" s="89">
        <v>78.37</v>
      </c>
      <c r="I74" s="89">
        <v>783.7</v>
      </c>
      <c r="J74" s="89">
        <v>0</v>
      </c>
      <c r="K74" s="88">
        <v>0</v>
      </c>
      <c r="L74" s="86" t="s">
        <v>611</v>
      </c>
      <c r="M74" s="90" t="s">
        <v>535</v>
      </c>
      <c r="N74" s="91" t="s">
        <v>536</v>
      </c>
      <c r="O74" s="86" t="s">
        <v>537</v>
      </c>
      <c r="P74" s="86" t="s">
        <v>535</v>
      </c>
    </row>
    <row r="75" spans="1:16" x14ac:dyDescent="0.35">
      <c r="A75" s="86">
        <v>582716</v>
      </c>
      <c r="B75" s="86" t="s">
        <v>597</v>
      </c>
      <c r="C75" s="86" t="s">
        <v>608</v>
      </c>
      <c r="D75" s="86" t="s">
        <v>880</v>
      </c>
      <c r="E75" s="87">
        <v>42460</v>
      </c>
      <c r="F75" s="86" t="s">
        <v>881</v>
      </c>
      <c r="G75" s="88">
        <v>10</v>
      </c>
      <c r="H75" s="89">
        <v>125.27</v>
      </c>
      <c r="I75" s="89">
        <v>1252.7</v>
      </c>
      <c r="J75" s="89">
        <v>0</v>
      </c>
      <c r="K75" s="88">
        <v>0</v>
      </c>
      <c r="L75" s="86" t="s">
        <v>611</v>
      </c>
      <c r="M75" s="90" t="s">
        <v>535</v>
      </c>
      <c r="N75" s="91" t="s">
        <v>536</v>
      </c>
      <c r="O75" s="86" t="s">
        <v>537</v>
      </c>
      <c r="P75" s="86" t="s">
        <v>535</v>
      </c>
    </row>
    <row r="76" spans="1:16" x14ac:dyDescent="0.35">
      <c r="A76" s="86">
        <v>582728</v>
      </c>
      <c r="B76" s="86" t="s">
        <v>554</v>
      </c>
      <c r="C76" s="86" t="s">
        <v>882</v>
      </c>
      <c r="D76" s="86" t="s">
        <v>721</v>
      </c>
      <c r="E76" s="87">
        <v>43153</v>
      </c>
      <c r="F76" s="86" t="s">
        <v>883</v>
      </c>
      <c r="G76" s="88">
        <v>10</v>
      </c>
      <c r="H76" s="89">
        <v>354.67</v>
      </c>
      <c r="I76" s="89">
        <v>3546.7</v>
      </c>
      <c r="J76" s="89">
        <v>0</v>
      </c>
      <c r="K76" s="88">
        <v>0</v>
      </c>
      <c r="L76" s="86" t="s">
        <v>884</v>
      </c>
      <c r="M76" s="90" t="s">
        <v>535</v>
      </c>
      <c r="N76" s="91" t="s">
        <v>536</v>
      </c>
      <c r="O76" s="86" t="s">
        <v>537</v>
      </c>
      <c r="P76" s="86" t="s">
        <v>535</v>
      </c>
    </row>
    <row r="77" spans="1:16" x14ac:dyDescent="0.35">
      <c r="A77" s="86">
        <v>583321</v>
      </c>
      <c r="B77" s="86" t="s">
        <v>815</v>
      </c>
      <c r="C77" s="86" t="s">
        <v>885</v>
      </c>
      <c r="D77" s="86" t="s">
        <v>556</v>
      </c>
      <c r="E77" s="87">
        <v>42985</v>
      </c>
      <c r="F77" s="86" t="s">
        <v>886</v>
      </c>
      <c r="G77" s="88">
        <v>2</v>
      </c>
      <c r="H77" s="89">
        <v>543.6</v>
      </c>
      <c r="I77" s="89">
        <v>1087.2</v>
      </c>
      <c r="J77" s="89">
        <v>0</v>
      </c>
      <c r="K77" s="88">
        <v>0</v>
      </c>
      <c r="L77" s="86" t="s">
        <v>541</v>
      </c>
      <c r="M77" s="90" t="s">
        <v>535</v>
      </c>
      <c r="N77" s="91" t="s">
        <v>536</v>
      </c>
      <c r="O77" s="86" t="s">
        <v>537</v>
      </c>
      <c r="P77" s="86" t="s">
        <v>535</v>
      </c>
    </row>
    <row r="78" spans="1:16" x14ac:dyDescent="0.35">
      <c r="A78" s="86">
        <v>583381</v>
      </c>
      <c r="B78" s="86" t="s">
        <v>581</v>
      </c>
      <c r="C78" s="86" t="s">
        <v>582</v>
      </c>
      <c r="D78" s="86" t="s">
        <v>632</v>
      </c>
      <c r="E78" s="87">
        <v>42384</v>
      </c>
      <c r="F78" s="86" t="s">
        <v>887</v>
      </c>
      <c r="G78" s="88">
        <v>2</v>
      </c>
      <c r="H78" s="89">
        <v>143.54</v>
      </c>
      <c r="I78" s="89">
        <v>287.08</v>
      </c>
      <c r="J78" s="89">
        <v>0</v>
      </c>
      <c r="K78" s="88">
        <v>0</v>
      </c>
      <c r="L78" s="86" t="s">
        <v>584</v>
      </c>
      <c r="M78" s="90" t="s">
        <v>535</v>
      </c>
      <c r="N78" s="91" t="s">
        <v>536</v>
      </c>
      <c r="O78" s="86" t="s">
        <v>537</v>
      </c>
      <c r="P78" s="86" t="s">
        <v>535</v>
      </c>
    </row>
    <row r="79" spans="1:16" x14ac:dyDescent="0.35">
      <c r="A79" s="86">
        <v>583382</v>
      </c>
      <c r="B79" s="86" t="s">
        <v>581</v>
      </c>
      <c r="C79" s="86" t="s">
        <v>582</v>
      </c>
      <c r="D79" s="86" t="s">
        <v>695</v>
      </c>
      <c r="E79" s="87">
        <v>42384</v>
      </c>
      <c r="F79" s="86" t="s">
        <v>888</v>
      </c>
      <c r="G79" s="88">
        <v>2</v>
      </c>
      <c r="H79" s="89">
        <v>165.6</v>
      </c>
      <c r="I79" s="89">
        <v>331.2</v>
      </c>
      <c r="J79" s="89">
        <v>0</v>
      </c>
      <c r="K79" s="88">
        <v>0</v>
      </c>
      <c r="L79" s="86" t="s">
        <v>584</v>
      </c>
      <c r="M79" s="90" t="s">
        <v>535</v>
      </c>
      <c r="N79" s="91" t="s">
        <v>536</v>
      </c>
      <c r="O79" s="86" t="s">
        <v>537</v>
      </c>
      <c r="P79" s="86" t="s">
        <v>535</v>
      </c>
    </row>
    <row r="80" spans="1:16" x14ac:dyDescent="0.35">
      <c r="A80" s="86">
        <v>583383</v>
      </c>
      <c r="B80" s="86" t="s">
        <v>542</v>
      </c>
      <c r="C80" s="86" t="s">
        <v>889</v>
      </c>
      <c r="D80" s="86" t="s">
        <v>532</v>
      </c>
      <c r="E80" s="87">
        <v>43165</v>
      </c>
      <c r="F80" s="86" t="s">
        <v>890</v>
      </c>
      <c r="G80" s="88">
        <v>10</v>
      </c>
      <c r="H80" s="89">
        <v>13162.5</v>
      </c>
      <c r="I80" s="89">
        <v>131625</v>
      </c>
      <c r="J80" s="89">
        <v>0</v>
      </c>
      <c r="K80" s="88">
        <v>0</v>
      </c>
      <c r="L80" s="86" t="s">
        <v>891</v>
      </c>
      <c r="M80" s="90" t="s">
        <v>535</v>
      </c>
      <c r="N80" s="91" t="s">
        <v>536</v>
      </c>
      <c r="O80" s="86" t="s">
        <v>537</v>
      </c>
      <c r="P80" s="86" t="s">
        <v>535</v>
      </c>
    </row>
    <row r="81" spans="1:16" x14ac:dyDescent="0.35">
      <c r="A81" s="86">
        <v>583385</v>
      </c>
      <c r="B81" s="86" t="s">
        <v>581</v>
      </c>
      <c r="C81" s="86" t="s">
        <v>582</v>
      </c>
      <c r="D81" s="86" t="s">
        <v>561</v>
      </c>
      <c r="E81" s="87">
        <v>42384</v>
      </c>
      <c r="F81" s="86" t="s">
        <v>892</v>
      </c>
      <c r="G81" s="88">
        <v>2</v>
      </c>
      <c r="H81" s="89">
        <v>303.2</v>
      </c>
      <c r="I81" s="89">
        <v>606.4</v>
      </c>
      <c r="J81" s="89">
        <v>0</v>
      </c>
      <c r="K81" s="88">
        <v>0</v>
      </c>
      <c r="L81" s="86" t="s">
        <v>584</v>
      </c>
      <c r="M81" s="90" t="s">
        <v>535</v>
      </c>
      <c r="N81" s="91" t="s">
        <v>536</v>
      </c>
      <c r="O81" s="86" t="s">
        <v>537</v>
      </c>
      <c r="P81" s="86" t="s">
        <v>535</v>
      </c>
    </row>
    <row r="82" spans="1:16" x14ac:dyDescent="0.35">
      <c r="A82" s="86">
        <v>583388</v>
      </c>
      <c r="B82" s="86" t="s">
        <v>542</v>
      </c>
      <c r="C82" s="86" t="s">
        <v>889</v>
      </c>
      <c r="D82" s="86" t="s">
        <v>546</v>
      </c>
      <c r="E82" s="87">
        <v>43165</v>
      </c>
      <c r="F82" s="86" t="s">
        <v>893</v>
      </c>
      <c r="G82" s="88">
        <v>10</v>
      </c>
      <c r="H82" s="89">
        <v>34758.75</v>
      </c>
      <c r="I82" s="89">
        <v>347587.5</v>
      </c>
      <c r="J82" s="89">
        <v>0</v>
      </c>
      <c r="K82" s="88">
        <v>0</v>
      </c>
      <c r="L82" s="86" t="s">
        <v>891</v>
      </c>
      <c r="M82" s="90" t="s">
        <v>535</v>
      </c>
      <c r="N82" s="91" t="s">
        <v>536</v>
      </c>
      <c r="O82" s="86" t="s">
        <v>537</v>
      </c>
      <c r="P82" s="86" t="s">
        <v>535</v>
      </c>
    </row>
    <row r="83" spans="1:16" x14ac:dyDescent="0.35">
      <c r="A83" s="86">
        <v>583389</v>
      </c>
      <c r="B83" s="86" t="s">
        <v>563</v>
      </c>
      <c r="C83" s="86" t="s">
        <v>894</v>
      </c>
      <c r="D83" s="86" t="s">
        <v>532</v>
      </c>
      <c r="E83" s="87">
        <v>44358</v>
      </c>
      <c r="F83" s="86" t="s">
        <v>895</v>
      </c>
      <c r="G83" s="88">
        <v>2</v>
      </c>
      <c r="H83" s="89">
        <v>3800</v>
      </c>
      <c r="I83" s="89">
        <v>7600</v>
      </c>
      <c r="J83" s="89">
        <v>0</v>
      </c>
      <c r="K83" s="88">
        <v>0</v>
      </c>
      <c r="L83" s="86" t="s">
        <v>896</v>
      </c>
      <c r="M83" s="90" t="s">
        <v>535</v>
      </c>
      <c r="N83" s="91" t="s">
        <v>536</v>
      </c>
      <c r="O83" s="86" t="s">
        <v>537</v>
      </c>
      <c r="P83" s="86" t="s">
        <v>535</v>
      </c>
    </row>
    <row r="84" spans="1:16" x14ac:dyDescent="0.35">
      <c r="A84" s="86">
        <v>583390</v>
      </c>
      <c r="B84" s="86" t="s">
        <v>581</v>
      </c>
      <c r="C84" s="86" t="s">
        <v>582</v>
      </c>
      <c r="D84" s="86" t="s">
        <v>901</v>
      </c>
      <c r="E84" s="87">
        <v>42384</v>
      </c>
      <c r="F84" s="86" t="s">
        <v>902</v>
      </c>
      <c r="G84" s="88">
        <v>2</v>
      </c>
      <c r="H84" s="89">
        <v>568.79999999999995</v>
      </c>
      <c r="I84" s="89">
        <v>1137.5999999999999</v>
      </c>
      <c r="J84" s="89">
        <v>0</v>
      </c>
      <c r="K84" s="88">
        <v>0</v>
      </c>
      <c r="L84" s="86" t="s">
        <v>584</v>
      </c>
      <c r="M84" s="90" t="s">
        <v>535</v>
      </c>
      <c r="N84" s="91" t="s">
        <v>536</v>
      </c>
      <c r="O84" s="86" t="s">
        <v>537</v>
      </c>
      <c r="P84" s="86" t="s">
        <v>535</v>
      </c>
    </row>
    <row r="85" spans="1:16" x14ac:dyDescent="0.35">
      <c r="A85" s="86">
        <v>583391</v>
      </c>
      <c r="B85" s="86" t="s">
        <v>903</v>
      </c>
      <c r="C85" s="86" t="s">
        <v>904</v>
      </c>
      <c r="D85" s="86" t="s">
        <v>546</v>
      </c>
      <c r="E85" s="87">
        <v>44890</v>
      </c>
      <c r="F85" s="86" t="s">
        <v>905</v>
      </c>
      <c r="G85" s="88">
        <v>2</v>
      </c>
      <c r="H85" s="89">
        <v>310.54000000000002</v>
      </c>
      <c r="I85" s="89">
        <v>621.08000000000004</v>
      </c>
      <c r="J85" s="89">
        <v>0</v>
      </c>
      <c r="K85" s="88">
        <v>0</v>
      </c>
      <c r="L85" s="86" t="s">
        <v>688</v>
      </c>
      <c r="M85" s="90" t="s">
        <v>535</v>
      </c>
      <c r="N85" s="91" t="s">
        <v>536</v>
      </c>
      <c r="O85" s="86" t="s">
        <v>537</v>
      </c>
      <c r="P85" s="86" t="s">
        <v>689</v>
      </c>
    </row>
    <row r="86" spans="1:16" x14ac:dyDescent="0.35">
      <c r="A86" s="86">
        <v>583392</v>
      </c>
      <c r="B86" s="86" t="s">
        <v>581</v>
      </c>
      <c r="C86" s="86" t="s">
        <v>582</v>
      </c>
      <c r="D86" s="86" t="s">
        <v>909</v>
      </c>
      <c r="E86" s="87">
        <v>42384</v>
      </c>
      <c r="F86" s="86" t="s">
        <v>910</v>
      </c>
      <c r="G86" s="88">
        <v>4</v>
      </c>
      <c r="H86" s="89">
        <v>480</v>
      </c>
      <c r="I86" s="89">
        <v>1920</v>
      </c>
      <c r="J86" s="89">
        <v>0</v>
      </c>
      <c r="K86" s="88">
        <v>0</v>
      </c>
      <c r="L86" s="86" t="s">
        <v>584</v>
      </c>
      <c r="M86" s="90" t="s">
        <v>535</v>
      </c>
      <c r="N86" s="91" t="s">
        <v>536</v>
      </c>
      <c r="O86" s="86" t="s">
        <v>537</v>
      </c>
      <c r="P86" s="86" t="s">
        <v>535</v>
      </c>
    </row>
    <row r="87" spans="1:16" x14ac:dyDescent="0.35">
      <c r="A87" s="86">
        <v>583393</v>
      </c>
      <c r="B87" s="86" t="s">
        <v>903</v>
      </c>
      <c r="C87" s="86" t="s">
        <v>904</v>
      </c>
      <c r="D87" s="86" t="s">
        <v>674</v>
      </c>
      <c r="E87" s="87">
        <v>44890</v>
      </c>
      <c r="F87" s="86" t="s">
        <v>912</v>
      </c>
      <c r="G87" s="88">
        <v>2</v>
      </c>
      <c r="H87" s="89">
        <v>406.21</v>
      </c>
      <c r="I87" s="89">
        <v>812.42</v>
      </c>
      <c r="J87" s="89">
        <v>0</v>
      </c>
      <c r="K87" s="88">
        <v>0</v>
      </c>
      <c r="L87" s="86" t="s">
        <v>688</v>
      </c>
      <c r="M87" s="90" t="s">
        <v>535</v>
      </c>
      <c r="N87" s="91" t="s">
        <v>536</v>
      </c>
      <c r="O87" s="86" t="s">
        <v>537</v>
      </c>
      <c r="P87" s="86" t="s">
        <v>689</v>
      </c>
    </row>
    <row r="88" spans="1:16" x14ac:dyDescent="0.35">
      <c r="A88" s="86">
        <v>583394</v>
      </c>
      <c r="B88" s="86" t="s">
        <v>581</v>
      </c>
      <c r="C88" s="86" t="s">
        <v>582</v>
      </c>
      <c r="D88" s="86" t="s">
        <v>593</v>
      </c>
      <c r="E88" s="87">
        <v>42384</v>
      </c>
      <c r="F88" s="86" t="s">
        <v>918</v>
      </c>
      <c r="G88" s="88">
        <v>2</v>
      </c>
      <c r="H88" s="89">
        <v>480</v>
      </c>
      <c r="I88" s="89">
        <v>960</v>
      </c>
      <c r="J88" s="89">
        <v>0</v>
      </c>
      <c r="K88" s="88">
        <v>0</v>
      </c>
      <c r="L88" s="86" t="s">
        <v>584</v>
      </c>
      <c r="M88" s="90" t="s">
        <v>535</v>
      </c>
      <c r="N88" s="91" t="s">
        <v>536</v>
      </c>
      <c r="O88" s="86" t="s">
        <v>537</v>
      </c>
      <c r="P88" s="86" t="s">
        <v>535</v>
      </c>
    </row>
    <row r="89" spans="1:16" x14ac:dyDescent="0.35">
      <c r="A89" s="86">
        <v>583395</v>
      </c>
      <c r="B89" s="86" t="s">
        <v>581</v>
      </c>
      <c r="C89" s="86" t="s">
        <v>582</v>
      </c>
      <c r="D89" s="86" t="s">
        <v>922</v>
      </c>
      <c r="E89" s="87">
        <v>42384</v>
      </c>
      <c r="F89" s="86" t="s">
        <v>923</v>
      </c>
      <c r="G89" s="88">
        <v>4</v>
      </c>
      <c r="H89" s="89">
        <v>480</v>
      </c>
      <c r="I89" s="89">
        <v>1920</v>
      </c>
      <c r="J89" s="89">
        <v>0</v>
      </c>
      <c r="K89" s="88">
        <v>0</v>
      </c>
      <c r="L89" s="86" t="s">
        <v>584</v>
      </c>
      <c r="M89" s="90" t="s">
        <v>535</v>
      </c>
      <c r="N89" s="91" t="s">
        <v>536</v>
      </c>
      <c r="O89" s="86" t="s">
        <v>537</v>
      </c>
      <c r="P89" s="86" t="s">
        <v>535</v>
      </c>
    </row>
    <row r="90" spans="1:16" x14ac:dyDescent="0.35">
      <c r="A90" s="86">
        <v>583396</v>
      </c>
      <c r="B90" s="86" t="s">
        <v>563</v>
      </c>
      <c r="C90" s="86" t="s">
        <v>622</v>
      </c>
      <c r="D90" s="86" t="s">
        <v>721</v>
      </c>
      <c r="E90" s="87">
        <v>43426</v>
      </c>
      <c r="F90" s="86" t="s">
        <v>925</v>
      </c>
      <c r="G90" s="88">
        <v>18</v>
      </c>
      <c r="H90" s="89">
        <v>10134.93</v>
      </c>
      <c r="I90" s="89">
        <v>182428.74</v>
      </c>
      <c r="J90" s="89">
        <v>0</v>
      </c>
      <c r="K90" s="88">
        <v>0</v>
      </c>
      <c r="L90" s="86" t="s">
        <v>624</v>
      </c>
      <c r="M90" s="90" t="s">
        <v>535</v>
      </c>
      <c r="N90" s="91" t="s">
        <v>536</v>
      </c>
      <c r="O90" s="86" t="s">
        <v>537</v>
      </c>
      <c r="P90" s="86" t="s">
        <v>535</v>
      </c>
    </row>
    <row r="91" spans="1:16" x14ac:dyDescent="0.35">
      <c r="A91" s="86">
        <v>583397</v>
      </c>
      <c r="B91" s="86" t="s">
        <v>903</v>
      </c>
      <c r="C91" s="86" t="s">
        <v>904</v>
      </c>
      <c r="D91" s="86" t="s">
        <v>532</v>
      </c>
      <c r="E91" s="87">
        <v>44890</v>
      </c>
      <c r="F91" s="86" t="s">
        <v>932</v>
      </c>
      <c r="G91" s="88">
        <v>2</v>
      </c>
      <c r="H91" s="89">
        <v>71.05</v>
      </c>
      <c r="I91" s="89">
        <v>142.1</v>
      </c>
      <c r="J91" s="89">
        <v>0</v>
      </c>
      <c r="K91" s="88">
        <v>0</v>
      </c>
      <c r="L91" s="86" t="s">
        <v>688</v>
      </c>
      <c r="M91" s="90" t="s">
        <v>535</v>
      </c>
      <c r="N91" s="91" t="s">
        <v>536</v>
      </c>
      <c r="O91" s="86" t="s">
        <v>537</v>
      </c>
      <c r="P91" s="86" t="s">
        <v>689</v>
      </c>
    </row>
    <row r="92" spans="1:16" x14ac:dyDescent="0.35">
      <c r="A92" s="86">
        <v>583398</v>
      </c>
      <c r="B92" s="86" t="s">
        <v>581</v>
      </c>
      <c r="C92" s="86" t="s">
        <v>582</v>
      </c>
      <c r="D92" s="86" t="s">
        <v>856</v>
      </c>
      <c r="E92" s="87">
        <v>42384</v>
      </c>
      <c r="F92" s="86" t="s">
        <v>936</v>
      </c>
      <c r="G92" s="88">
        <v>2</v>
      </c>
      <c r="H92" s="89">
        <v>120.8</v>
      </c>
      <c r="I92" s="89">
        <v>241.6</v>
      </c>
      <c r="J92" s="89">
        <v>0</v>
      </c>
      <c r="K92" s="88">
        <v>0</v>
      </c>
      <c r="L92" s="86" t="s">
        <v>584</v>
      </c>
      <c r="M92" s="90" t="s">
        <v>535</v>
      </c>
      <c r="N92" s="91" t="s">
        <v>536</v>
      </c>
      <c r="O92" s="86" t="s">
        <v>537</v>
      </c>
      <c r="P92" s="86" t="s">
        <v>535</v>
      </c>
    </row>
    <row r="93" spans="1:16" x14ac:dyDescent="0.35">
      <c r="A93" s="86">
        <v>584286</v>
      </c>
      <c r="B93" s="86" t="s">
        <v>685</v>
      </c>
      <c r="C93" s="86" t="s">
        <v>938</v>
      </c>
      <c r="D93" s="86" t="s">
        <v>647</v>
      </c>
      <c r="E93" s="87">
        <v>44684</v>
      </c>
      <c r="F93" s="86" t="s">
        <v>939</v>
      </c>
      <c r="G93" s="88">
        <v>2</v>
      </c>
      <c r="H93" s="89">
        <v>100.69</v>
      </c>
      <c r="I93" s="89">
        <v>201.38</v>
      </c>
      <c r="J93" s="89">
        <v>0</v>
      </c>
      <c r="K93" s="88">
        <v>0</v>
      </c>
      <c r="L93" s="86" t="s">
        <v>688</v>
      </c>
      <c r="M93" s="90" t="s">
        <v>535</v>
      </c>
      <c r="N93" s="91" t="s">
        <v>536</v>
      </c>
      <c r="O93" s="86" t="s">
        <v>537</v>
      </c>
      <c r="P93" s="86" t="s">
        <v>689</v>
      </c>
    </row>
    <row r="94" spans="1:16" x14ac:dyDescent="0.35">
      <c r="A94" s="86">
        <v>584287</v>
      </c>
      <c r="B94" s="86" t="s">
        <v>685</v>
      </c>
      <c r="C94" s="86" t="s">
        <v>944</v>
      </c>
      <c r="D94" s="86" t="s">
        <v>532</v>
      </c>
      <c r="E94" s="87">
        <v>44764</v>
      </c>
      <c r="F94" s="86" t="s">
        <v>945</v>
      </c>
      <c r="G94" s="88">
        <v>12</v>
      </c>
      <c r="H94" s="89">
        <v>3091.14</v>
      </c>
      <c r="I94" s="89">
        <v>37093.68</v>
      </c>
      <c r="J94" s="89">
        <v>37093.68</v>
      </c>
      <c r="K94" s="88">
        <v>12</v>
      </c>
      <c r="L94" s="86" t="s">
        <v>688</v>
      </c>
      <c r="M94" s="86" t="s">
        <v>535</v>
      </c>
      <c r="N94" s="91" t="s">
        <v>536</v>
      </c>
      <c r="O94" s="86" t="s">
        <v>537</v>
      </c>
      <c r="P94" s="86" t="s">
        <v>689</v>
      </c>
    </row>
    <row r="95" spans="1:16" x14ac:dyDescent="0.35">
      <c r="A95" s="86">
        <v>584288</v>
      </c>
      <c r="B95" s="86" t="s">
        <v>597</v>
      </c>
      <c r="C95" s="86" t="s">
        <v>598</v>
      </c>
      <c r="D95" s="86" t="s">
        <v>952</v>
      </c>
      <c r="E95" s="87">
        <v>42355</v>
      </c>
      <c r="F95" s="86" t="s">
        <v>953</v>
      </c>
      <c r="G95" s="88">
        <v>2</v>
      </c>
      <c r="H95" s="89">
        <v>2680</v>
      </c>
      <c r="I95" s="89">
        <v>5360</v>
      </c>
      <c r="J95" s="89">
        <v>0</v>
      </c>
      <c r="K95" s="88">
        <v>0</v>
      </c>
      <c r="L95" s="86" t="s">
        <v>601</v>
      </c>
      <c r="M95" s="90" t="s">
        <v>535</v>
      </c>
      <c r="N95" s="91" t="s">
        <v>536</v>
      </c>
      <c r="O95" s="86" t="s">
        <v>537</v>
      </c>
      <c r="P95" s="86" t="s">
        <v>535</v>
      </c>
    </row>
    <row r="96" spans="1:16" x14ac:dyDescent="0.35">
      <c r="A96" s="86">
        <v>584292</v>
      </c>
      <c r="B96" s="86" t="s">
        <v>563</v>
      </c>
      <c r="C96" s="86" t="s">
        <v>651</v>
      </c>
      <c r="D96" s="86" t="s">
        <v>546</v>
      </c>
      <c r="E96" s="87">
        <v>44589</v>
      </c>
      <c r="F96" s="86" t="s">
        <v>954</v>
      </c>
      <c r="G96" s="88">
        <v>4</v>
      </c>
      <c r="H96" s="89">
        <v>798.85</v>
      </c>
      <c r="I96" s="89">
        <v>3195.4</v>
      </c>
      <c r="J96" s="89">
        <v>0</v>
      </c>
      <c r="K96" s="88">
        <v>0</v>
      </c>
      <c r="L96" s="86" t="s">
        <v>653</v>
      </c>
      <c r="M96" s="90" t="s">
        <v>535</v>
      </c>
      <c r="N96" s="91" t="s">
        <v>536</v>
      </c>
      <c r="O96" s="86" t="s">
        <v>537</v>
      </c>
      <c r="P96" s="86" t="s">
        <v>535</v>
      </c>
    </row>
    <row r="97" spans="1:16" x14ac:dyDescent="0.35">
      <c r="A97" s="86">
        <v>594923</v>
      </c>
      <c r="B97" s="86" t="s">
        <v>789</v>
      </c>
      <c r="C97" s="86" t="s">
        <v>960</v>
      </c>
      <c r="D97" s="86" t="s">
        <v>532</v>
      </c>
      <c r="E97" s="87">
        <v>44642</v>
      </c>
      <c r="F97" s="86" t="s">
        <v>961</v>
      </c>
      <c r="G97" s="88">
        <v>6</v>
      </c>
      <c r="H97" s="89">
        <v>6036.95</v>
      </c>
      <c r="I97" s="89">
        <v>36221.699999999997</v>
      </c>
      <c r="J97" s="89">
        <v>36221.699999999997</v>
      </c>
      <c r="K97" s="88">
        <v>6</v>
      </c>
      <c r="L97" s="86" t="s">
        <v>962</v>
      </c>
      <c r="M97" s="86" t="s">
        <v>535</v>
      </c>
      <c r="N97" s="91" t="s">
        <v>536</v>
      </c>
      <c r="O97" s="86" t="s">
        <v>537</v>
      </c>
      <c r="P97" s="86" t="s">
        <v>535</v>
      </c>
    </row>
    <row r="98" spans="1:16" x14ac:dyDescent="0.35">
      <c r="A98" s="86">
        <v>597747</v>
      </c>
      <c r="B98" s="86" t="s">
        <v>685</v>
      </c>
      <c r="C98" s="86" t="s">
        <v>940</v>
      </c>
      <c r="D98" s="86" t="s">
        <v>721</v>
      </c>
      <c r="E98" s="87">
        <v>44406</v>
      </c>
      <c r="F98" s="86" t="s">
        <v>984</v>
      </c>
      <c r="G98" s="88">
        <v>12</v>
      </c>
      <c r="H98" s="89">
        <v>353.13</v>
      </c>
      <c r="I98" s="89">
        <v>4237.5600000000004</v>
      </c>
      <c r="J98" s="89">
        <v>0</v>
      </c>
      <c r="K98" s="88">
        <v>0</v>
      </c>
      <c r="L98" s="86" t="s">
        <v>688</v>
      </c>
      <c r="M98" s="90" t="s">
        <v>535</v>
      </c>
      <c r="N98" s="91" t="s">
        <v>536</v>
      </c>
      <c r="O98" s="86" t="s">
        <v>537</v>
      </c>
      <c r="P98" s="86" t="s">
        <v>689</v>
      </c>
    </row>
    <row r="99" spans="1:16" x14ac:dyDescent="0.35">
      <c r="A99" s="86">
        <v>616800</v>
      </c>
      <c r="B99" s="86" t="s">
        <v>538</v>
      </c>
      <c r="C99" s="86" t="s">
        <v>545</v>
      </c>
      <c r="D99" s="86" t="s">
        <v>532</v>
      </c>
      <c r="E99" s="87">
        <v>43608</v>
      </c>
      <c r="F99" s="86" t="s">
        <v>989</v>
      </c>
      <c r="G99" s="88">
        <v>4</v>
      </c>
      <c r="H99" s="89">
        <v>1915.75</v>
      </c>
      <c r="I99" s="89">
        <v>7663</v>
      </c>
      <c r="J99" s="89">
        <v>0</v>
      </c>
      <c r="K99" s="88">
        <v>0</v>
      </c>
      <c r="L99" s="86" t="s">
        <v>548</v>
      </c>
      <c r="M99" s="90" t="s">
        <v>535</v>
      </c>
      <c r="N99" s="91" t="s">
        <v>536</v>
      </c>
      <c r="O99" s="86" t="s">
        <v>537</v>
      </c>
      <c r="P99" s="86" t="s">
        <v>535</v>
      </c>
    </row>
    <row r="100" spans="1:16" x14ac:dyDescent="0.35">
      <c r="A100" s="86">
        <v>621482</v>
      </c>
      <c r="B100" s="86" t="s">
        <v>815</v>
      </c>
      <c r="C100" s="86" t="s">
        <v>885</v>
      </c>
      <c r="D100" s="86" t="s">
        <v>733</v>
      </c>
      <c r="E100" s="87">
        <v>42985</v>
      </c>
      <c r="F100" s="86" t="s">
        <v>990</v>
      </c>
      <c r="G100" s="88">
        <v>41</v>
      </c>
      <c r="H100" s="89">
        <v>827.3</v>
      </c>
      <c r="I100" s="89">
        <v>33919.300000000003</v>
      </c>
      <c r="J100" s="89">
        <v>0</v>
      </c>
      <c r="K100" s="88">
        <v>0</v>
      </c>
      <c r="L100" s="86" t="s">
        <v>541</v>
      </c>
      <c r="M100" s="90" t="s">
        <v>535</v>
      </c>
      <c r="N100" s="91" t="s">
        <v>536</v>
      </c>
      <c r="O100" s="86" t="s">
        <v>537</v>
      </c>
      <c r="P100" s="86" t="s">
        <v>535</v>
      </c>
    </row>
    <row r="101" spans="1:16" x14ac:dyDescent="0.35">
      <c r="A101" s="86">
        <v>627605</v>
      </c>
      <c r="B101" s="86" t="s">
        <v>554</v>
      </c>
      <c r="C101" s="86" t="s">
        <v>991</v>
      </c>
      <c r="D101" s="86" t="s">
        <v>992</v>
      </c>
      <c r="E101" s="87">
        <v>43026</v>
      </c>
      <c r="F101" s="86" t="s">
        <v>993</v>
      </c>
      <c r="G101" s="88">
        <v>16</v>
      </c>
      <c r="H101" s="89">
        <v>8783.6200000000008</v>
      </c>
      <c r="I101" s="89">
        <v>140537.92000000001</v>
      </c>
      <c r="J101" s="89">
        <v>0</v>
      </c>
      <c r="K101" s="88">
        <v>0</v>
      </c>
      <c r="L101" s="86" t="s">
        <v>994</v>
      </c>
      <c r="M101" s="90" t="s">
        <v>535</v>
      </c>
      <c r="N101" s="91" t="s">
        <v>536</v>
      </c>
      <c r="O101" s="86" t="s">
        <v>537</v>
      </c>
      <c r="P101" s="86" t="s">
        <v>995</v>
      </c>
    </row>
    <row r="102" spans="1:16" x14ac:dyDescent="0.35">
      <c r="A102" s="86">
        <v>630635</v>
      </c>
      <c r="B102" s="86" t="s">
        <v>815</v>
      </c>
      <c r="C102" s="86" t="s">
        <v>885</v>
      </c>
      <c r="D102" s="86" t="s">
        <v>974</v>
      </c>
      <c r="E102" s="87">
        <v>42985</v>
      </c>
      <c r="F102" s="86" t="s">
        <v>996</v>
      </c>
      <c r="G102" s="88">
        <v>10</v>
      </c>
      <c r="H102" s="89">
        <v>2552.9</v>
      </c>
      <c r="I102" s="89">
        <v>25529</v>
      </c>
      <c r="J102" s="89">
        <v>0</v>
      </c>
      <c r="K102" s="88">
        <v>0</v>
      </c>
      <c r="L102" s="86" t="s">
        <v>541</v>
      </c>
      <c r="M102" s="90" t="s">
        <v>535</v>
      </c>
      <c r="N102" s="91" t="s">
        <v>536</v>
      </c>
      <c r="O102" s="86" t="s">
        <v>537</v>
      </c>
      <c r="P102" s="86" t="s">
        <v>535</v>
      </c>
    </row>
    <row r="103" spans="1:16" x14ac:dyDescent="0.35">
      <c r="A103" s="86">
        <v>633001</v>
      </c>
      <c r="B103" s="86" t="s">
        <v>563</v>
      </c>
      <c r="C103" s="86" t="s">
        <v>997</v>
      </c>
      <c r="D103" s="86" t="s">
        <v>532</v>
      </c>
      <c r="E103" s="87">
        <v>44480</v>
      </c>
      <c r="F103" s="86" t="s">
        <v>998</v>
      </c>
      <c r="G103" s="88">
        <v>111</v>
      </c>
      <c r="H103" s="89">
        <v>600</v>
      </c>
      <c r="I103" s="89">
        <v>66600</v>
      </c>
      <c r="J103" s="89">
        <v>0</v>
      </c>
      <c r="K103" s="88">
        <v>0</v>
      </c>
      <c r="L103" s="86" t="s">
        <v>999</v>
      </c>
      <c r="M103" s="90" t="s">
        <v>535</v>
      </c>
      <c r="N103" s="91" t="s">
        <v>536</v>
      </c>
      <c r="O103" s="86" t="s">
        <v>537</v>
      </c>
      <c r="P103" s="86" t="s">
        <v>535</v>
      </c>
    </row>
    <row r="104" spans="1:16" x14ac:dyDescent="0.35">
      <c r="A104" s="86">
        <v>637640</v>
      </c>
      <c r="B104" s="86" t="s">
        <v>1000</v>
      </c>
      <c r="C104" s="86" t="s">
        <v>1001</v>
      </c>
      <c r="D104" s="86" t="s">
        <v>556</v>
      </c>
      <c r="E104" s="87">
        <v>43047</v>
      </c>
      <c r="F104" s="86" t="s">
        <v>1002</v>
      </c>
      <c r="G104" s="88">
        <v>7</v>
      </c>
      <c r="H104" s="89">
        <v>526.6</v>
      </c>
      <c r="I104" s="89">
        <v>3686.2</v>
      </c>
      <c r="J104" s="89">
        <v>0</v>
      </c>
      <c r="K104" s="88">
        <v>0</v>
      </c>
      <c r="L104" s="86" t="s">
        <v>541</v>
      </c>
      <c r="M104" s="90" t="s">
        <v>535</v>
      </c>
      <c r="N104" s="91" t="s">
        <v>536</v>
      </c>
      <c r="O104" s="86" t="s">
        <v>537</v>
      </c>
      <c r="P104" s="86" t="s">
        <v>535</v>
      </c>
    </row>
    <row r="105" spans="1:16" x14ac:dyDescent="0.35">
      <c r="A105" s="86">
        <v>644081</v>
      </c>
      <c r="B105" s="86" t="s">
        <v>1000</v>
      </c>
      <c r="C105" s="86" t="s">
        <v>1003</v>
      </c>
      <c r="D105" s="86" t="s">
        <v>532</v>
      </c>
      <c r="E105" s="87">
        <v>44370</v>
      </c>
      <c r="F105" s="86" t="s">
        <v>1004</v>
      </c>
      <c r="G105" s="88">
        <v>8</v>
      </c>
      <c r="H105" s="89">
        <v>19050</v>
      </c>
      <c r="I105" s="89">
        <v>152400</v>
      </c>
      <c r="J105" s="89">
        <v>0</v>
      </c>
      <c r="K105" s="88">
        <v>0</v>
      </c>
      <c r="L105" s="86" t="s">
        <v>1005</v>
      </c>
      <c r="M105" s="90" t="s">
        <v>535</v>
      </c>
      <c r="N105" s="91" t="s">
        <v>536</v>
      </c>
      <c r="O105" s="86" t="s">
        <v>537</v>
      </c>
      <c r="P105" s="86" t="s">
        <v>535</v>
      </c>
    </row>
    <row r="106" spans="1:16" x14ac:dyDescent="0.35">
      <c r="A106" s="86">
        <v>646268</v>
      </c>
      <c r="B106" s="86" t="s">
        <v>538</v>
      </c>
      <c r="C106" s="86" t="s">
        <v>545</v>
      </c>
      <c r="D106" s="86" t="s">
        <v>575</v>
      </c>
      <c r="E106" s="87">
        <v>43608</v>
      </c>
      <c r="F106" s="86" t="s">
        <v>1009</v>
      </c>
      <c r="G106" s="88">
        <v>16</v>
      </c>
      <c r="H106" s="89">
        <v>11456</v>
      </c>
      <c r="I106" s="89">
        <v>183296</v>
      </c>
      <c r="J106" s="89">
        <v>0</v>
      </c>
      <c r="K106" s="88">
        <v>0</v>
      </c>
      <c r="L106" s="86" t="s">
        <v>548</v>
      </c>
      <c r="M106" s="90" t="s">
        <v>535</v>
      </c>
      <c r="N106" s="91" t="s">
        <v>536</v>
      </c>
      <c r="O106" s="86" t="s">
        <v>537</v>
      </c>
      <c r="P106" s="86" t="s">
        <v>535</v>
      </c>
    </row>
    <row r="107" spans="1:16" x14ac:dyDescent="0.35">
      <c r="A107" s="86">
        <v>648050</v>
      </c>
      <c r="B107" s="86" t="s">
        <v>542</v>
      </c>
      <c r="C107" s="86" t="s">
        <v>1010</v>
      </c>
      <c r="D107" s="86" t="s">
        <v>532</v>
      </c>
      <c r="E107" s="87">
        <v>43339</v>
      </c>
      <c r="F107" s="86" t="s">
        <v>1011</v>
      </c>
      <c r="G107" s="88">
        <v>26</v>
      </c>
      <c r="H107" s="89">
        <v>816.15</v>
      </c>
      <c r="I107" s="89">
        <v>21219.9</v>
      </c>
      <c r="J107" s="89">
        <v>0</v>
      </c>
      <c r="K107" s="88">
        <v>0</v>
      </c>
      <c r="L107" s="86" t="s">
        <v>1012</v>
      </c>
      <c r="M107" s="90" t="s">
        <v>535</v>
      </c>
      <c r="N107" s="91" t="s">
        <v>536</v>
      </c>
      <c r="O107" s="86" t="s">
        <v>537</v>
      </c>
      <c r="P107" s="86" t="s">
        <v>535</v>
      </c>
    </row>
    <row r="108" spans="1:16" x14ac:dyDescent="0.35">
      <c r="A108" s="86">
        <v>656069</v>
      </c>
      <c r="B108" s="86" t="s">
        <v>538</v>
      </c>
      <c r="C108" s="86" t="s">
        <v>1013</v>
      </c>
      <c r="D108" s="86" t="s">
        <v>575</v>
      </c>
      <c r="E108" s="87">
        <v>43403</v>
      </c>
      <c r="F108" s="86" t="s">
        <v>1014</v>
      </c>
      <c r="G108" s="88">
        <v>10</v>
      </c>
      <c r="H108" s="89">
        <v>14167.29</v>
      </c>
      <c r="I108" s="89">
        <v>141672.9</v>
      </c>
      <c r="J108" s="89">
        <v>0</v>
      </c>
      <c r="K108" s="88">
        <v>0</v>
      </c>
      <c r="L108" s="86" t="s">
        <v>1015</v>
      </c>
      <c r="M108" s="90" t="s">
        <v>535</v>
      </c>
      <c r="N108" s="91" t="s">
        <v>536</v>
      </c>
      <c r="O108" s="86" t="s">
        <v>537</v>
      </c>
      <c r="P108" s="86" t="s">
        <v>535</v>
      </c>
    </row>
    <row r="109" spans="1:16" x14ac:dyDescent="0.35">
      <c r="A109" s="86">
        <v>656086</v>
      </c>
      <c r="B109" s="86" t="s">
        <v>538</v>
      </c>
      <c r="C109" s="86" t="s">
        <v>1013</v>
      </c>
      <c r="D109" s="86" t="s">
        <v>674</v>
      </c>
      <c r="E109" s="87">
        <v>43403</v>
      </c>
      <c r="F109" s="86" t="s">
        <v>1016</v>
      </c>
      <c r="G109" s="88">
        <v>2</v>
      </c>
      <c r="H109" s="89">
        <v>10204.129999999999</v>
      </c>
      <c r="I109" s="89">
        <v>20408.259999999998</v>
      </c>
      <c r="J109" s="89">
        <v>0</v>
      </c>
      <c r="K109" s="88">
        <v>0</v>
      </c>
      <c r="L109" s="86" t="s">
        <v>1015</v>
      </c>
      <c r="M109" s="90" t="s">
        <v>535</v>
      </c>
      <c r="N109" s="91" t="s">
        <v>536</v>
      </c>
      <c r="O109" s="86" t="s">
        <v>537</v>
      </c>
      <c r="P109" s="86" t="s">
        <v>535</v>
      </c>
    </row>
    <row r="110" spans="1:16" x14ac:dyDescent="0.35">
      <c r="A110" s="86">
        <v>656090</v>
      </c>
      <c r="B110" s="86" t="s">
        <v>563</v>
      </c>
      <c r="C110" s="86" t="s">
        <v>1017</v>
      </c>
      <c r="D110" s="86" t="s">
        <v>532</v>
      </c>
      <c r="E110" s="87">
        <v>43402</v>
      </c>
      <c r="F110" s="86" t="s">
        <v>1018</v>
      </c>
      <c r="G110" s="88">
        <v>2</v>
      </c>
      <c r="H110" s="89">
        <v>13760</v>
      </c>
      <c r="I110" s="89">
        <v>27520</v>
      </c>
      <c r="J110" s="89">
        <v>0</v>
      </c>
      <c r="K110" s="88">
        <v>0</v>
      </c>
      <c r="L110" s="86" t="s">
        <v>1019</v>
      </c>
      <c r="M110" s="90" t="s">
        <v>535</v>
      </c>
      <c r="N110" s="91" t="s">
        <v>536</v>
      </c>
      <c r="O110" s="86" t="s">
        <v>537</v>
      </c>
      <c r="P110" s="86" t="s">
        <v>535</v>
      </c>
    </row>
    <row r="111" spans="1:16" x14ac:dyDescent="0.35">
      <c r="A111" s="86">
        <v>656093</v>
      </c>
      <c r="B111" s="86" t="s">
        <v>538</v>
      </c>
      <c r="C111" s="86" t="s">
        <v>1013</v>
      </c>
      <c r="D111" s="86" t="s">
        <v>647</v>
      </c>
      <c r="E111" s="87">
        <v>43403</v>
      </c>
      <c r="F111" s="86" t="s">
        <v>1020</v>
      </c>
      <c r="G111" s="88">
        <v>2</v>
      </c>
      <c r="H111" s="89">
        <v>8003.81</v>
      </c>
      <c r="I111" s="89">
        <v>16007.62</v>
      </c>
      <c r="J111" s="89">
        <v>0</v>
      </c>
      <c r="K111" s="88">
        <v>0</v>
      </c>
      <c r="L111" s="86" t="s">
        <v>1015</v>
      </c>
      <c r="M111" s="90" t="s">
        <v>535</v>
      </c>
      <c r="N111" s="91" t="s">
        <v>536</v>
      </c>
      <c r="O111" s="86" t="s">
        <v>537</v>
      </c>
      <c r="P111" s="86" t="s">
        <v>535</v>
      </c>
    </row>
    <row r="112" spans="1:16" x14ac:dyDescent="0.35">
      <c r="A112" s="86">
        <v>656098</v>
      </c>
      <c r="B112" s="86" t="s">
        <v>538</v>
      </c>
      <c r="C112" s="86" t="s">
        <v>1013</v>
      </c>
      <c r="D112" s="86" t="s">
        <v>692</v>
      </c>
      <c r="E112" s="87">
        <v>43403</v>
      </c>
      <c r="F112" s="86" t="s">
        <v>1021</v>
      </c>
      <c r="G112" s="88">
        <v>2</v>
      </c>
      <c r="H112" s="89">
        <v>8495.2900000000009</v>
      </c>
      <c r="I112" s="89">
        <v>16990.580000000002</v>
      </c>
      <c r="J112" s="89">
        <v>0</v>
      </c>
      <c r="K112" s="88">
        <v>0</v>
      </c>
      <c r="L112" s="86" t="s">
        <v>1015</v>
      </c>
      <c r="M112" s="90" t="s">
        <v>535</v>
      </c>
      <c r="N112" s="91" t="s">
        <v>536</v>
      </c>
      <c r="O112" s="86" t="s">
        <v>537</v>
      </c>
      <c r="P112" s="86" t="s">
        <v>535</v>
      </c>
    </row>
    <row r="113" spans="1:16" x14ac:dyDescent="0.35">
      <c r="A113" s="86">
        <v>656099</v>
      </c>
      <c r="B113" s="86" t="s">
        <v>538</v>
      </c>
      <c r="C113" s="86" t="s">
        <v>1013</v>
      </c>
      <c r="D113" s="86" t="s">
        <v>785</v>
      </c>
      <c r="E113" s="87">
        <v>43403</v>
      </c>
      <c r="F113" s="86" t="s">
        <v>1022</v>
      </c>
      <c r="G113" s="88">
        <v>2</v>
      </c>
      <c r="H113" s="89">
        <v>8035.99</v>
      </c>
      <c r="I113" s="89">
        <v>16071.98</v>
      </c>
      <c r="J113" s="89">
        <v>0</v>
      </c>
      <c r="K113" s="88">
        <v>0</v>
      </c>
      <c r="L113" s="86" t="s">
        <v>1015</v>
      </c>
      <c r="M113" s="90" t="s">
        <v>535</v>
      </c>
      <c r="N113" s="91" t="s">
        <v>536</v>
      </c>
      <c r="O113" s="86" t="s">
        <v>537</v>
      </c>
      <c r="P113" s="86" t="s">
        <v>535</v>
      </c>
    </row>
    <row r="114" spans="1:16" x14ac:dyDescent="0.35">
      <c r="A114" s="86">
        <v>656100</v>
      </c>
      <c r="B114" s="86" t="s">
        <v>538</v>
      </c>
      <c r="C114" s="86" t="s">
        <v>1013</v>
      </c>
      <c r="D114" s="86" t="s">
        <v>721</v>
      </c>
      <c r="E114" s="87">
        <v>43403</v>
      </c>
      <c r="F114" s="86" t="s">
        <v>1023</v>
      </c>
      <c r="G114" s="88">
        <v>2</v>
      </c>
      <c r="H114" s="89">
        <v>12302.69</v>
      </c>
      <c r="I114" s="89">
        <v>24605.38</v>
      </c>
      <c r="J114" s="89">
        <v>0</v>
      </c>
      <c r="K114" s="88">
        <v>0</v>
      </c>
      <c r="L114" s="86" t="s">
        <v>1015</v>
      </c>
      <c r="M114" s="90" t="s">
        <v>535</v>
      </c>
      <c r="N114" s="91" t="s">
        <v>536</v>
      </c>
      <c r="O114" s="86" t="s">
        <v>537</v>
      </c>
      <c r="P114" s="86" t="s">
        <v>535</v>
      </c>
    </row>
    <row r="115" spans="1:16" x14ac:dyDescent="0.35">
      <c r="A115" s="86">
        <v>656102</v>
      </c>
      <c r="B115" s="86" t="s">
        <v>538</v>
      </c>
      <c r="C115" s="86" t="s">
        <v>1013</v>
      </c>
      <c r="D115" s="86" t="s">
        <v>792</v>
      </c>
      <c r="E115" s="87">
        <v>43403</v>
      </c>
      <c r="F115" s="86" t="s">
        <v>1024</v>
      </c>
      <c r="G115" s="88">
        <v>2</v>
      </c>
      <c r="H115" s="89">
        <v>7249.11</v>
      </c>
      <c r="I115" s="89">
        <v>14498.22</v>
      </c>
      <c r="J115" s="89">
        <v>0</v>
      </c>
      <c r="K115" s="88">
        <v>0</v>
      </c>
      <c r="L115" s="86" t="s">
        <v>1015</v>
      </c>
      <c r="M115" s="90" t="s">
        <v>535</v>
      </c>
      <c r="N115" s="91" t="s">
        <v>536</v>
      </c>
      <c r="O115" s="86" t="s">
        <v>537</v>
      </c>
      <c r="P115" s="86" t="s">
        <v>535</v>
      </c>
    </row>
    <row r="116" spans="1:16" x14ac:dyDescent="0.35">
      <c r="A116" s="86">
        <v>656103</v>
      </c>
      <c r="B116" s="86" t="s">
        <v>542</v>
      </c>
      <c r="C116" s="86" t="s">
        <v>1025</v>
      </c>
      <c r="D116" s="86" t="s">
        <v>546</v>
      </c>
      <c r="E116" s="87">
        <v>43412</v>
      </c>
      <c r="F116" s="86" t="s">
        <v>1026</v>
      </c>
      <c r="G116" s="88">
        <v>15</v>
      </c>
      <c r="H116" s="89">
        <v>11039</v>
      </c>
      <c r="I116" s="89">
        <v>165585</v>
      </c>
      <c r="J116" s="89">
        <v>0</v>
      </c>
      <c r="K116" s="88">
        <v>0</v>
      </c>
      <c r="L116" s="86" t="s">
        <v>1027</v>
      </c>
      <c r="M116" s="90" t="s">
        <v>535</v>
      </c>
      <c r="N116" s="91" t="s">
        <v>536</v>
      </c>
      <c r="O116" s="86" t="s">
        <v>537</v>
      </c>
      <c r="P116" s="86" t="s">
        <v>535</v>
      </c>
    </row>
    <row r="117" spans="1:16" x14ac:dyDescent="0.35">
      <c r="A117" s="86">
        <v>656121</v>
      </c>
      <c r="B117" s="86" t="s">
        <v>563</v>
      </c>
      <c r="C117" s="86" t="s">
        <v>1032</v>
      </c>
      <c r="D117" s="86" t="s">
        <v>546</v>
      </c>
      <c r="E117" s="87">
        <v>43417</v>
      </c>
      <c r="F117" s="86" t="s">
        <v>1033</v>
      </c>
      <c r="G117" s="88">
        <v>10</v>
      </c>
      <c r="H117" s="89">
        <v>13400</v>
      </c>
      <c r="I117" s="89">
        <v>134000</v>
      </c>
      <c r="J117" s="89">
        <v>0</v>
      </c>
      <c r="K117" s="88">
        <v>0</v>
      </c>
      <c r="L117" s="86" t="s">
        <v>1034</v>
      </c>
      <c r="M117" s="90" t="s">
        <v>535</v>
      </c>
      <c r="N117" s="91" t="s">
        <v>536</v>
      </c>
      <c r="O117" s="86" t="s">
        <v>537</v>
      </c>
      <c r="P117" s="86" t="s">
        <v>535</v>
      </c>
    </row>
    <row r="118" spans="1:16" x14ac:dyDescent="0.35">
      <c r="A118" s="86">
        <v>656123</v>
      </c>
      <c r="B118" s="86" t="s">
        <v>563</v>
      </c>
      <c r="C118" s="86" t="s">
        <v>1035</v>
      </c>
      <c r="D118" s="86" t="s">
        <v>575</v>
      </c>
      <c r="E118" s="87">
        <v>43377</v>
      </c>
      <c r="F118" s="86" t="s">
        <v>1036</v>
      </c>
      <c r="G118" s="88">
        <v>10</v>
      </c>
      <c r="H118" s="89">
        <v>262.52999999999997</v>
      </c>
      <c r="I118" s="89">
        <v>2625.3</v>
      </c>
      <c r="J118" s="89">
        <v>0</v>
      </c>
      <c r="K118" s="88">
        <v>0</v>
      </c>
      <c r="L118" s="86" t="s">
        <v>1037</v>
      </c>
      <c r="M118" s="90" t="s">
        <v>535</v>
      </c>
      <c r="N118" s="91" t="s">
        <v>536</v>
      </c>
      <c r="O118" s="86" t="s">
        <v>537</v>
      </c>
      <c r="P118" s="86" t="s">
        <v>535</v>
      </c>
    </row>
    <row r="119" spans="1:16" x14ac:dyDescent="0.35">
      <c r="A119" s="86">
        <v>656132</v>
      </c>
      <c r="B119" s="86" t="s">
        <v>563</v>
      </c>
      <c r="C119" s="86" t="s">
        <v>578</v>
      </c>
      <c r="D119" s="86" t="s">
        <v>647</v>
      </c>
      <c r="E119" s="87">
        <v>43392</v>
      </c>
      <c r="F119" s="86" t="s">
        <v>1038</v>
      </c>
      <c r="G119" s="88">
        <v>2</v>
      </c>
      <c r="H119" s="89">
        <v>973</v>
      </c>
      <c r="I119" s="89">
        <v>1946</v>
      </c>
      <c r="J119" s="89">
        <v>0</v>
      </c>
      <c r="K119" s="88">
        <v>0</v>
      </c>
      <c r="L119" s="86" t="s">
        <v>580</v>
      </c>
      <c r="M119" s="90" t="s">
        <v>535</v>
      </c>
      <c r="N119" s="91" t="s">
        <v>536</v>
      </c>
      <c r="O119" s="86" t="s">
        <v>537</v>
      </c>
      <c r="P119" s="86" t="s">
        <v>535</v>
      </c>
    </row>
    <row r="120" spans="1:16" x14ac:dyDescent="0.35">
      <c r="A120" s="86">
        <v>656143</v>
      </c>
      <c r="B120" s="86" t="s">
        <v>563</v>
      </c>
      <c r="C120" s="86" t="s">
        <v>1035</v>
      </c>
      <c r="D120" s="86" t="s">
        <v>792</v>
      </c>
      <c r="E120" s="87">
        <v>43377</v>
      </c>
      <c r="F120" s="86" t="s">
        <v>1039</v>
      </c>
      <c r="G120" s="88">
        <v>5</v>
      </c>
      <c r="H120" s="89">
        <v>867.33</v>
      </c>
      <c r="I120" s="89">
        <v>4336.6499999999996</v>
      </c>
      <c r="J120" s="89">
        <v>0</v>
      </c>
      <c r="K120" s="88">
        <v>0</v>
      </c>
      <c r="L120" s="86" t="s">
        <v>1037</v>
      </c>
      <c r="M120" s="90" t="s">
        <v>535</v>
      </c>
      <c r="N120" s="91" t="s">
        <v>536</v>
      </c>
      <c r="O120" s="86" t="s">
        <v>537</v>
      </c>
      <c r="P120" s="86" t="s">
        <v>535</v>
      </c>
    </row>
    <row r="121" spans="1:16" x14ac:dyDescent="0.35">
      <c r="A121" s="86">
        <v>656151</v>
      </c>
      <c r="B121" s="86" t="s">
        <v>563</v>
      </c>
      <c r="C121" s="86" t="s">
        <v>1035</v>
      </c>
      <c r="D121" s="86" t="s">
        <v>546</v>
      </c>
      <c r="E121" s="87">
        <v>43377</v>
      </c>
      <c r="F121" s="86" t="s">
        <v>1040</v>
      </c>
      <c r="G121" s="88">
        <v>2</v>
      </c>
      <c r="H121" s="89">
        <v>22431.08</v>
      </c>
      <c r="I121" s="89">
        <v>44862.16</v>
      </c>
      <c r="J121" s="89">
        <v>0</v>
      </c>
      <c r="K121" s="88">
        <v>0</v>
      </c>
      <c r="L121" s="86" t="s">
        <v>1037</v>
      </c>
      <c r="M121" s="90" t="s">
        <v>535</v>
      </c>
      <c r="N121" s="91" t="s">
        <v>536</v>
      </c>
      <c r="O121" s="86" t="s">
        <v>537</v>
      </c>
      <c r="P121" s="86" t="s">
        <v>535</v>
      </c>
    </row>
    <row r="122" spans="1:16" x14ac:dyDescent="0.35">
      <c r="A122" s="86">
        <v>656171</v>
      </c>
      <c r="B122" s="86" t="s">
        <v>563</v>
      </c>
      <c r="C122" s="86" t="s">
        <v>578</v>
      </c>
      <c r="D122" s="86" t="s">
        <v>692</v>
      </c>
      <c r="E122" s="87">
        <v>43392</v>
      </c>
      <c r="F122" s="86" t="s">
        <v>1041</v>
      </c>
      <c r="G122" s="88">
        <v>3</v>
      </c>
      <c r="H122" s="89">
        <v>1950</v>
      </c>
      <c r="I122" s="89">
        <v>5850</v>
      </c>
      <c r="J122" s="89">
        <v>0</v>
      </c>
      <c r="K122" s="88">
        <v>0</v>
      </c>
      <c r="L122" s="86" t="s">
        <v>580</v>
      </c>
      <c r="M122" s="90" t="s">
        <v>535</v>
      </c>
      <c r="N122" s="91" t="s">
        <v>536</v>
      </c>
      <c r="O122" s="86" t="s">
        <v>537</v>
      </c>
      <c r="P122" s="86" t="s">
        <v>535</v>
      </c>
    </row>
    <row r="123" spans="1:16" x14ac:dyDescent="0.35">
      <c r="A123" s="86">
        <v>656248</v>
      </c>
      <c r="B123" s="86" t="s">
        <v>538</v>
      </c>
      <c r="C123" s="86" t="s">
        <v>1013</v>
      </c>
      <c r="D123" s="86" t="s">
        <v>612</v>
      </c>
      <c r="E123" s="87">
        <v>43403</v>
      </c>
      <c r="F123" s="86" t="s">
        <v>1042</v>
      </c>
      <c r="G123" s="88">
        <v>5</v>
      </c>
      <c r="H123" s="89">
        <v>14731.55</v>
      </c>
      <c r="I123" s="89">
        <v>73657.75</v>
      </c>
      <c r="J123" s="89">
        <v>0</v>
      </c>
      <c r="K123" s="88">
        <v>0</v>
      </c>
      <c r="L123" s="86" t="s">
        <v>1015</v>
      </c>
      <c r="M123" s="90" t="s">
        <v>535</v>
      </c>
      <c r="N123" s="91" t="s">
        <v>536</v>
      </c>
      <c r="O123" s="86" t="s">
        <v>537</v>
      </c>
      <c r="P123" s="86" t="s">
        <v>535</v>
      </c>
    </row>
    <row r="124" spans="1:16" x14ac:dyDescent="0.35">
      <c r="A124" s="86">
        <v>656262</v>
      </c>
      <c r="B124" s="86" t="s">
        <v>538</v>
      </c>
      <c r="C124" s="86" t="s">
        <v>1013</v>
      </c>
      <c r="D124" s="86" t="s">
        <v>546</v>
      </c>
      <c r="E124" s="87">
        <v>43403</v>
      </c>
      <c r="F124" s="86" t="s">
        <v>1043</v>
      </c>
      <c r="G124" s="88">
        <v>10</v>
      </c>
      <c r="H124" s="89">
        <v>12533.84</v>
      </c>
      <c r="I124" s="89">
        <v>125338.4</v>
      </c>
      <c r="J124" s="89">
        <v>0</v>
      </c>
      <c r="K124" s="88">
        <v>0</v>
      </c>
      <c r="L124" s="86" t="s">
        <v>1015</v>
      </c>
      <c r="M124" s="90" t="s">
        <v>535</v>
      </c>
      <c r="N124" s="91" t="s">
        <v>536</v>
      </c>
      <c r="O124" s="86" t="s">
        <v>537</v>
      </c>
      <c r="P124" s="86" t="s">
        <v>535</v>
      </c>
    </row>
    <row r="125" spans="1:16" x14ac:dyDescent="0.35">
      <c r="A125" s="86">
        <v>656336</v>
      </c>
      <c r="B125" s="86" t="s">
        <v>563</v>
      </c>
      <c r="C125" s="86" t="s">
        <v>1017</v>
      </c>
      <c r="D125" s="86" t="s">
        <v>546</v>
      </c>
      <c r="E125" s="87">
        <v>43402</v>
      </c>
      <c r="F125" s="86" t="s">
        <v>1044</v>
      </c>
      <c r="G125" s="88">
        <v>5</v>
      </c>
      <c r="H125" s="89">
        <v>2421</v>
      </c>
      <c r="I125" s="89">
        <v>12105</v>
      </c>
      <c r="J125" s="89">
        <v>0</v>
      </c>
      <c r="K125" s="88">
        <v>0</v>
      </c>
      <c r="L125" s="86" t="s">
        <v>1019</v>
      </c>
      <c r="M125" s="90" t="s">
        <v>535</v>
      </c>
      <c r="N125" s="91" t="s">
        <v>536</v>
      </c>
      <c r="O125" s="86" t="s">
        <v>537</v>
      </c>
      <c r="P125" s="86" t="s">
        <v>535</v>
      </c>
    </row>
    <row r="126" spans="1:16" x14ac:dyDescent="0.35">
      <c r="A126" s="86">
        <v>656372</v>
      </c>
      <c r="B126" s="86" t="s">
        <v>563</v>
      </c>
      <c r="C126" s="86" t="s">
        <v>578</v>
      </c>
      <c r="D126" s="86" t="s">
        <v>792</v>
      </c>
      <c r="E126" s="87">
        <v>43392</v>
      </c>
      <c r="F126" s="86" t="s">
        <v>1045</v>
      </c>
      <c r="G126" s="88">
        <v>5</v>
      </c>
      <c r="H126" s="89">
        <v>577</v>
      </c>
      <c r="I126" s="89">
        <v>2885</v>
      </c>
      <c r="J126" s="89">
        <v>0</v>
      </c>
      <c r="K126" s="88">
        <v>0</v>
      </c>
      <c r="L126" s="86" t="s">
        <v>580</v>
      </c>
      <c r="M126" s="90" t="s">
        <v>535</v>
      </c>
      <c r="N126" s="91" t="s">
        <v>536</v>
      </c>
      <c r="O126" s="86" t="s">
        <v>537</v>
      </c>
      <c r="P126" s="86" t="s">
        <v>535</v>
      </c>
    </row>
    <row r="127" spans="1:16" x14ac:dyDescent="0.35">
      <c r="A127" s="86">
        <v>659168</v>
      </c>
      <c r="B127" s="86" t="s">
        <v>538</v>
      </c>
      <c r="C127" s="86" t="s">
        <v>1046</v>
      </c>
      <c r="D127" s="86" t="s">
        <v>575</v>
      </c>
      <c r="E127" s="87">
        <v>43502</v>
      </c>
      <c r="F127" s="86" t="s">
        <v>1047</v>
      </c>
      <c r="G127" s="88">
        <v>4</v>
      </c>
      <c r="H127" s="89">
        <v>56876</v>
      </c>
      <c r="I127" s="89">
        <v>227504</v>
      </c>
      <c r="J127" s="89">
        <v>0</v>
      </c>
      <c r="K127" s="88">
        <v>0</v>
      </c>
      <c r="L127" s="86" t="s">
        <v>1048</v>
      </c>
      <c r="M127" s="90" t="s">
        <v>535</v>
      </c>
      <c r="N127" s="91" t="s">
        <v>536</v>
      </c>
      <c r="O127" s="86" t="s">
        <v>537</v>
      </c>
      <c r="P127" s="86" t="s">
        <v>535</v>
      </c>
    </row>
    <row r="128" spans="1:16" x14ac:dyDescent="0.35">
      <c r="A128" s="86">
        <v>659257</v>
      </c>
      <c r="B128" s="86" t="s">
        <v>563</v>
      </c>
      <c r="C128" s="86" t="s">
        <v>622</v>
      </c>
      <c r="D128" s="86" t="s">
        <v>546</v>
      </c>
      <c r="E128" s="87">
        <v>43426</v>
      </c>
      <c r="F128" s="86" t="s">
        <v>1049</v>
      </c>
      <c r="G128" s="88">
        <v>8</v>
      </c>
      <c r="H128" s="89">
        <v>14100</v>
      </c>
      <c r="I128" s="89">
        <v>112800</v>
      </c>
      <c r="J128" s="89">
        <v>0</v>
      </c>
      <c r="K128" s="88">
        <v>0</v>
      </c>
      <c r="L128" s="86" t="s">
        <v>624</v>
      </c>
      <c r="M128" s="90" t="s">
        <v>535</v>
      </c>
      <c r="N128" s="91" t="s">
        <v>536</v>
      </c>
      <c r="O128" s="86" t="s">
        <v>537</v>
      </c>
      <c r="P128" s="86" t="s">
        <v>535</v>
      </c>
    </row>
    <row r="129" spans="1:16" x14ac:dyDescent="0.35">
      <c r="A129" s="86">
        <v>659299</v>
      </c>
      <c r="B129" s="86" t="s">
        <v>563</v>
      </c>
      <c r="C129" s="86" t="s">
        <v>1050</v>
      </c>
      <c r="D129" s="86" t="s">
        <v>546</v>
      </c>
      <c r="E129" s="87">
        <v>44125</v>
      </c>
      <c r="F129" s="86" t="s">
        <v>1051</v>
      </c>
      <c r="G129" s="88">
        <v>4</v>
      </c>
      <c r="H129" s="89">
        <v>1680</v>
      </c>
      <c r="I129" s="89">
        <v>6720</v>
      </c>
      <c r="J129" s="89">
        <v>0</v>
      </c>
      <c r="K129" s="88">
        <v>0</v>
      </c>
      <c r="L129" s="86" t="s">
        <v>1052</v>
      </c>
      <c r="M129" s="90" t="s">
        <v>535</v>
      </c>
      <c r="N129" s="91" t="s">
        <v>536</v>
      </c>
      <c r="O129" s="86" t="s">
        <v>537</v>
      </c>
      <c r="P129" s="86" t="s">
        <v>535</v>
      </c>
    </row>
    <row r="130" spans="1:16" x14ac:dyDescent="0.35">
      <c r="A130" s="86">
        <v>659300</v>
      </c>
      <c r="B130" s="86" t="s">
        <v>685</v>
      </c>
      <c r="C130" s="86" t="s">
        <v>940</v>
      </c>
      <c r="D130" s="86" t="s">
        <v>674</v>
      </c>
      <c r="E130" s="87">
        <v>44406</v>
      </c>
      <c r="F130" s="86" t="s">
        <v>1053</v>
      </c>
      <c r="G130" s="88">
        <v>5</v>
      </c>
      <c r="H130" s="89">
        <v>70.72</v>
      </c>
      <c r="I130" s="89">
        <v>353.6</v>
      </c>
      <c r="J130" s="89">
        <v>0</v>
      </c>
      <c r="K130" s="88">
        <v>0</v>
      </c>
      <c r="L130" s="86" t="s">
        <v>688</v>
      </c>
      <c r="M130" s="90" t="s">
        <v>535</v>
      </c>
      <c r="N130" s="91" t="s">
        <v>536</v>
      </c>
      <c r="O130" s="86" t="s">
        <v>537</v>
      </c>
      <c r="P130" s="86" t="s">
        <v>689</v>
      </c>
    </row>
    <row r="131" spans="1:16" x14ac:dyDescent="0.35">
      <c r="A131" s="86">
        <v>661270</v>
      </c>
      <c r="B131" s="86" t="s">
        <v>538</v>
      </c>
      <c r="C131" s="86" t="s">
        <v>1056</v>
      </c>
      <c r="D131" s="86" t="s">
        <v>546</v>
      </c>
      <c r="E131" s="87">
        <v>44427</v>
      </c>
      <c r="F131" s="86" t="s">
        <v>1057</v>
      </c>
      <c r="G131" s="88">
        <v>11</v>
      </c>
      <c r="H131" s="89">
        <v>870</v>
      </c>
      <c r="I131" s="89">
        <v>9570</v>
      </c>
      <c r="J131" s="89">
        <v>0</v>
      </c>
      <c r="K131" s="88">
        <v>0</v>
      </c>
      <c r="L131" s="86" t="s">
        <v>594</v>
      </c>
      <c r="M131" s="90" t="s">
        <v>535</v>
      </c>
      <c r="N131" s="91" t="s">
        <v>536</v>
      </c>
      <c r="O131" s="86" t="s">
        <v>537</v>
      </c>
      <c r="P131" s="86" t="s">
        <v>535</v>
      </c>
    </row>
    <row r="132" spans="1:16" x14ac:dyDescent="0.35">
      <c r="A132" s="86">
        <v>661301</v>
      </c>
      <c r="B132" s="86" t="s">
        <v>1000</v>
      </c>
      <c r="C132" s="86" t="s">
        <v>1058</v>
      </c>
      <c r="D132" s="86" t="s">
        <v>546</v>
      </c>
      <c r="E132" s="87">
        <v>44082</v>
      </c>
      <c r="F132" s="86" t="s">
        <v>1059</v>
      </c>
      <c r="G132" s="88">
        <v>2</v>
      </c>
      <c r="H132" s="89">
        <v>1000</v>
      </c>
      <c r="I132" s="89">
        <v>2000</v>
      </c>
      <c r="J132" s="89">
        <v>0</v>
      </c>
      <c r="K132" s="88">
        <v>0</v>
      </c>
      <c r="L132" s="86" t="s">
        <v>745</v>
      </c>
      <c r="M132" s="90" t="s">
        <v>535</v>
      </c>
      <c r="N132" s="91" t="s">
        <v>536</v>
      </c>
      <c r="O132" s="86" t="s">
        <v>537</v>
      </c>
      <c r="P132" s="86" t="s">
        <v>535</v>
      </c>
    </row>
    <row r="133" spans="1:16" x14ac:dyDescent="0.35">
      <c r="A133" s="86">
        <v>661423</v>
      </c>
      <c r="B133" s="86" t="s">
        <v>563</v>
      </c>
      <c r="C133" s="86" t="s">
        <v>1061</v>
      </c>
      <c r="D133" s="86" t="s">
        <v>532</v>
      </c>
      <c r="E133" s="87">
        <v>44071</v>
      </c>
      <c r="F133" s="86" t="s">
        <v>1062</v>
      </c>
      <c r="G133" s="88">
        <v>4</v>
      </c>
      <c r="H133" s="89">
        <v>90339</v>
      </c>
      <c r="I133" s="89">
        <v>361356</v>
      </c>
      <c r="J133" s="89">
        <v>0</v>
      </c>
      <c r="K133" s="88">
        <v>0</v>
      </c>
      <c r="L133" s="86" t="s">
        <v>697</v>
      </c>
      <c r="M133" s="90" t="s">
        <v>535</v>
      </c>
      <c r="N133" s="91" t="s">
        <v>536</v>
      </c>
      <c r="O133" s="86" t="s">
        <v>537</v>
      </c>
      <c r="P133" s="86" t="s">
        <v>535</v>
      </c>
    </row>
    <row r="134" spans="1:16" x14ac:dyDescent="0.35">
      <c r="A134" s="86">
        <v>663349</v>
      </c>
      <c r="B134" s="86" t="s">
        <v>554</v>
      </c>
      <c r="C134" s="86" t="s">
        <v>1068</v>
      </c>
      <c r="D134" s="86" t="s">
        <v>546</v>
      </c>
      <c r="E134" s="87">
        <v>43629</v>
      </c>
      <c r="F134" s="86" t="s">
        <v>1069</v>
      </c>
      <c r="G134" s="88">
        <v>6</v>
      </c>
      <c r="H134" s="89">
        <v>148.80000000000001</v>
      </c>
      <c r="I134" s="89">
        <v>892.8</v>
      </c>
      <c r="J134" s="89">
        <v>0</v>
      </c>
      <c r="K134" s="88">
        <v>0</v>
      </c>
      <c r="L134" s="86" t="s">
        <v>541</v>
      </c>
      <c r="M134" s="90" t="s">
        <v>535</v>
      </c>
      <c r="N134" s="91" t="s">
        <v>536</v>
      </c>
      <c r="O134" s="86" t="s">
        <v>537</v>
      </c>
      <c r="P134" s="86" t="s">
        <v>535</v>
      </c>
    </row>
    <row r="135" spans="1:16" x14ac:dyDescent="0.35">
      <c r="A135" s="86">
        <v>663369</v>
      </c>
      <c r="B135" s="86" t="s">
        <v>554</v>
      </c>
      <c r="C135" s="86" t="s">
        <v>1060</v>
      </c>
      <c r="D135" s="86" t="s">
        <v>692</v>
      </c>
      <c r="E135" s="87">
        <v>43627</v>
      </c>
      <c r="F135" s="86" t="s">
        <v>1070</v>
      </c>
      <c r="G135" s="88">
        <v>4</v>
      </c>
      <c r="H135" s="89">
        <v>2060</v>
      </c>
      <c r="I135" s="89">
        <v>8240</v>
      </c>
      <c r="J135" s="89">
        <v>0</v>
      </c>
      <c r="K135" s="88">
        <v>0</v>
      </c>
      <c r="L135" s="86" t="s">
        <v>745</v>
      </c>
      <c r="M135" s="90" t="s">
        <v>535</v>
      </c>
      <c r="N135" s="91" t="s">
        <v>536</v>
      </c>
      <c r="O135" s="86" t="s">
        <v>537</v>
      </c>
      <c r="P135" s="86" t="s">
        <v>535</v>
      </c>
    </row>
    <row r="136" spans="1:16" x14ac:dyDescent="0.35">
      <c r="A136" s="86">
        <v>663380</v>
      </c>
      <c r="B136" s="86" t="s">
        <v>554</v>
      </c>
      <c r="C136" s="86" t="s">
        <v>1068</v>
      </c>
      <c r="D136" s="86" t="s">
        <v>674</v>
      </c>
      <c r="E136" s="87">
        <v>43629</v>
      </c>
      <c r="F136" s="86" t="s">
        <v>1071</v>
      </c>
      <c r="G136" s="88">
        <v>5</v>
      </c>
      <c r="H136" s="89">
        <v>137.6</v>
      </c>
      <c r="I136" s="89">
        <v>688</v>
      </c>
      <c r="J136" s="89">
        <v>0</v>
      </c>
      <c r="K136" s="88">
        <v>0</v>
      </c>
      <c r="L136" s="86" t="s">
        <v>541</v>
      </c>
      <c r="M136" s="90" t="s">
        <v>535</v>
      </c>
      <c r="N136" s="91" t="s">
        <v>536</v>
      </c>
      <c r="O136" s="86" t="s">
        <v>537</v>
      </c>
      <c r="P136" s="86" t="s">
        <v>535</v>
      </c>
    </row>
    <row r="137" spans="1:16" x14ac:dyDescent="0.35">
      <c r="A137" s="86">
        <v>663387</v>
      </c>
      <c r="B137" s="86" t="s">
        <v>554</v>
      </c>
      <c r="C137" s="86" t="s">
        <v>1068</v>
      </c>
      <c r="D137" s="86" t="s">
        <v>785</v>
      </c>
      <c r="E137" s="87">
        <v>43629</v>
      </c>
      <c r="F137" s="86" t="s">
        <v>1072</v>
      </c>
      <c r="G137" s="88">
        <v>5</v>
      </c>
      <c r="H137" s="89">
        <v>137.6</v>
      </c>
      <c r="I137" s="89">
        <v>688</v>
      </c>
      <c r="J137" s="89">
        <v>0</v>
      </c>
      <c r="K137" s="88">
        <v>0</v>
      </c>
      <c r="L137" s="86" t="s">
        <v>541</v>
      </c>
      <c r="M137" s="90" t="s">
        <v>535</v>
      </c>
      <c r="N137" s="91" t="s">
        <v>536</v>
      </c>
      <c r="O137" s="86" t="s">
        <v>537</v>
      </c>
      <c r="P137" s="86" t="s">
        <v>535</v>
      </c>
    </row>
    <row r="138" spans="1:16" x14ac:dyDescent="0.35">
      <c r="A138" s="86">
        <v>663431</v>
      </c>
      <c r="B138" s="86" t="s">
        <v>563</v>
      </c>
      <c r="C138" s="86" t="s">
        <v>703</v>
      </c>
      <c r="D138" s="86" t="s">
        <v>546</v>
      </c>
      <c r="E138" s="87">
        <v>44004</v>
      </c>
      <c r="F138" s="86" t="s">
        <v>1073</v>
      </c>
      <c r="G138" s="88">
        <v>4</v>
      </c>
      <c r="H138" s="89">
        <v>1800</v>
      </c>
      <c r="I138" s="89">
        <v>7200</v>
      </c>
      <c r="J138" s="89">
        <v>0</v>
      </c>
      <c r="K138" s="88">
        <v>0</v>
      </c>
      <c r="L138" s="86" t="s">
        <v>705</v>
      </c>
      <c r="M138" s="90" t="s">
        <v>535</v>
      </c>
      <c r="N138" s="91" t="s">
        <v>536</v>
      </c>
      <c r="O138" s="86" t="s">
        <v>537</v>
      </c>
      <c r="P138" s="86" t="s">
        <v>535</v>
      </c>
    </row>
    <row r="139" spans="1:16" x14ac:dyDescent="0.35">
      <c r="A139" s="86">
        <v>663816</v>
      </c>
      <c r="B139" s="86" t="s">
        <v>554</v>
      </c>
      <c r="C139" s="86" t="s">
        <v>1060</v>
      </c>
      <c r="D139" s="86" t="s">
        <v>575</v>
      </c>
      <c r="E139" s="87">
        <v>43627</v>
      </c>
      <c r="F139" s="86" t="s">
        <v>1074</v>
      </c>
      <c r="G139" s="88">
        <v>6</v>
      </c>
      <c r="H139" s="89">
        <v>750</v>
      </c>
      <c r="I139" s="89">
        <v>4500</v>
      </c>
      <c r="J139" s="89">
        <v>0</v>
      </c>
      <c r="K139" s="88">
        <v>0</v>
      </c>
      <c r="L139" s="86" t="s">
        <v>745</v>
      </c>
      <c r="M139" s="90" t="s">
        <v>535</v>
      </c>
      <c r="N139" s="91" t="s">
        <v>536</v>
      </c>
      <c r="O139" s="86" t="s">
        <v>537</v>
      </c>
      <c r="P139" s="86" t="s">
        <v>535</v>
      </c>
    </row>
    <row r="140" spans="1:16" x14ac:dyDescent="0.35">
      <c r="A140" s="86">
        <v>663817</v>
      </c>
      <c r="B140" s="86" t="s">
        <v>554</v>
      </c>
      <c r="C140" s="86" t="s">
        <v>1060</v>
      </c>
      <c r="D140" s="86" t="s">
        <v>792</v>
      </c>
      <c r="E140" s="87">
        <v>43627</v>
      </c>
      <c r="F140" s="86" t="s">
        <v>1075</v>
      </c>
      <c r="G140" s="88">
        <v>3</v>
      </c>
      <c r="H140" s="89">
        <v>750</v>
      </c>
      <c r="I140" s="89">
        <v>2250</v>
      </c>
      <c r="J140" s="89">
        <v>0</v>
      </c>
      <c r="K140" s="88">
        <v>0</v>
      </c>
      <c r="L140" s="86" t="s">
        <v>745</v>
      </c>
      <c r="M140" s="90" t="s">
        <v>535</v>
      </c>
      <c r="N140" s="91" t="s">
        <v>536</v>
      </c>
      <c r="O140" s="86" t="s">
        <v>537</v>
      </c>
      <c r="P140" s="86" t="s">
        <v>535</v>
      </c>
    </row>
    <row r="141" spans="1:16" x14ac:dyDescent="0.35">
      <c r="A141" s="86">
        <v>663839</v>
      </c>
      <c r="B141" s="86" t="s">
        <v>554</v>
      </c>
      <c r="C141" s="86" t="s">
        <v>1060</v>
      </c>
      <c r="D141" s="86" t="s">
        <v>721</v>
      </c>
      <c r="E141" s="87">
        <v>43627</v>
      </c>
      <c r="F141" s="86" t="s">
        <v>1076</v>
      </c>
      <c r="G141" s="88">
        <v>3</v>
      </c>
      <c r="H141" s="89">
        <v>6850</v>
      </c>
      <c r="I141" s="89">
        <v>20550</v>
      </c>
      <c r="J141" s="89">
        <v>0</v>
      </c>
      <c r="K141" s="88">
        <v>0</v>
      </c>
      <c r="L141" s="86" t="s">
        <v>745</v>
      </c>
      <c r="M141" s="90" t="s">
        <v>535</v>
      </c>
      <c r="N141" s="91" t="s">
        <v>536</v>
      </c>
      <c r="O141" s="86" t="s">
        <v>537</v>
      </c>
      <c r="P141" s="86" t="s">
        <v>535</v>
      </c>
    </row>
    <row r="142" spans="1:16" x14ac:dyDescent="0.35">
      <c r="A142" s="86">
        <v>667322</v>
      </c>
      <c r="B142" s="86" t="s">
        <v>563</v>
      </c>
      <c r="C142" s="86" t="s">
        <v>1077</v>
      </c>
      <c r="D142" s="86" t="s">
        <v>532</v>
      </c>
      <c r="E142" s="87">
        <v>43752</v>
      </c>
      <c r="F142" s="86" t="s">
        <v>1078</v>
      </c>
      <c r="G142" s="88">
        <v>5</v>
      </c>
      <c r="H142" s="89">
        <v>2957.31</v>
      </c>
      <c r="I142" s="89">
        <v>14786.55</v>
      </c>
      <c r="J142" s="89">
        <v>0</v>
      </c>
      <c r="K142" s="88">
        <v>0</v>
      </c>
      <c r="L142" s="86" t="s">
        <v>731</v>
      </c>
      <c r="M142" s="90" t="s">
        <v>535</v>
      </c>
      <c r="N142" s="91" t="s">
        <v>536</v>
      </c>
      <c r="O142" s="86" t="s">
        <v>537</v>
      </c>
      <c r="P142" s="86" t="s">
        <v>535</v>
      </c>
    </row>
    <row r="143" spans="1:16" x14ac:dyDescent="0.35">
      <c r="A143" s="86">
        <v>667331</v>
      </c>
      <c r="B143" s="86" t="s">
        <v>563</v>
      </c>
      <c r="C143" s="86" t="s">
        <v>1077</v>
      </c>
      <c r="D143" s="86" t="s">
        <v>546</v>
      </c>
      <c r="E143" s="87">
        <v>43752</v>
      </c>
      <c r="F143" s="86" t="s">
        <v>1079</v>
      </c>
      <c r="G143" s="88">
        <v>5</v>
      </c>
      <c r="H143" s="89">
        <v>914.63</v>
      </c>
      <c r="I143" s="89">
        <v>4573.1499999999996</v>
      </c>
      <c r="J143" s="89">
        <v>0</v>
      </c>
      <c r="K143" s="88">
        <v>0</v>
      </c>
      <c r="L143" s="86" t="s">
        <v>731</v>
      </c>
      <c r="M143" s="90" t="s">
        <v>535</v>
      </c>
      <c r="N143" s="91" t="s">
        <v>536</v>
      </c>
      <c r="O143" s="86" t="s">
        <v>537</v>
      </c>
      <c r="P143" s="86" t="s">
        <v>535</v>
      </c>
    </row>
    <row r="144" spans="1:16" x14ac:dyDescent="0.35">
      <c r="A144" s="86">
        <v>667340</v>
      </c>
      <c r="B144" s="86" t="s">
        <v>563</v>
      </c>
      <c r="C144" s="86" t="s">
        <v>802</v>
      </c>
      <c r="D144" s="86" t="s">
        <v>785</v>
      </c>
      <c r="E144" s="87">
        <v>44004</v>
      </c>
      <c r="F144" s="86" t="s">
        <v>1080</v>
      </c>
      <c r="G144" s="88">
        <v>4</v>
      </c>
      <c r="H144" s="89">
        <v>404</v>
      </c>
      <c r="I144" s="89">
        <v>1616</v>
      </c>
      <c r="J144" s="89">
        <v>0</v>
      </c>
      <c r="K144" s="88">
        <v>0</v>
      </c>
      <c r="L144" s="86" t="s">
        <v>804</v>
      </c>
      <c r="M144" s="90" t="s">
        <v>535</v>
      </c>
      <c r="N144" s="91" t="s">
        <v>536</v>
      </c>
      <c r="O144" s="86" t="s">
        <v>537</v>
      </c>
      <c r="P144" s="86" t="s">
        <v>535</v>
      </c>
    </row>
    <row r="145" spans="1:16" x14ac:dyDescent="0.35">
      <c r="A145" s="86">
        <v>667387</v>
      </c>
      <c r="B145" s="86" t="s">
        <v>563</v>
      </c>
      <c r="C145" s="86" t="s">
        <v>1077</v>
      </c>
      <c r="D145" s="86" t="s">
        <v>575</v>
      </c>
      <c r="E145" s="87">
        <v>43752</v>
      </c>
      <c r="F145" s="86" t="s">
        <v>1081</v>
      </c>
      <c r="G145" s="88">
        <v>5</v>
      </c>
      <c r="H145" s="89">
        <v>3141.46</v>
      </c>
      <c r="I145" s="89">
        <v>15707.3</v>
      </c>
      <c r="J145" s="89">
        <v>0</v>
      </c>
      <c r="K145" s="88">
        <v>0</v>
      </c>
      <c r="L145" s="86" t="s">
        <v>731</v>
      </c>
      <c r="M145" s="90" t="s">
        <v>535</v>
      </c>
      <c r="N145" s="91" t="s">
        <v>536</v>
      </c>
      <c r="O145" s="86" t="s">
        <v>537</v>
      </c>
      <c r="P145" s="86" t="s">
        <v>535</v>
      </c>
    </row>
    <row r="146" spans="1:16" x14ac:dyDescent="0.35">
      <c r="A146" s="86">
        <v>667418</v>
      </c>
      <c r="B146" s="86" t="s">
        <v>563</v>
      </c>
      <c r="C146" s="86" t="s">
        <v>1077</v>
      </c>
      <c r="D146" s="86" t="s">
        <v>721</v>
      </c>
      <c r="E146" s="87">
        <v>43752</v>
      </c>
      <c r="F146" s="86" t="s">
        <v>1082</v>
      </c>
      <c r="G146" s="88">
        <v>5</v>
      </c>
      <c r="H146" s="89">
        <v>182.93</v>
      </c>
      <c r="I146" s="89">
        <v>914.65</v>
      </c>
      <c r="J146" s="89">
        <v>0</v>
      </c>
      <c r="K146" s="88">
        <v>0</v>
      </c>
      <c r="L146" s="86" t="s">
        <v>731</v>
      </c>
      <c r="M146" s="90" t="s">
        <v>535</v>
      </c>
      <c r="N146" s="91" t="s">
        <v>536</v>
      </c>
      <c r="O146" s="86" t="s">
        <v>537</v>
      </c>
      <c r="P146" s="86" t="s">
        <v>535</v>
      </c>
    </row>
    <row r="147" spans="1:16" x14ac:dyDescent="0.35">
      <c r="A147" s="86">
        <v>669292</v>
      </c>
      <c r="B147" s="86" t="s">
        <v>965</v>
      </c>
      <c r="C147" s="86" t="s">
        <v>1083</v>
      </c>
      <c r="D147" s="86" t="s">
        <v>532</v>
      </c>
      <c r="E147" s="87">
        <v>44741</v>
      </c>
      <c r="F147" s="86" t="s">
        <v>1084</v>
      </c>
      <c r="G147" s="88">
        <v>1</v>
      </c>
      <c r="H147" s="89">
        <v>2260.63</v>
      </c>
      <c r="I147" s="89">
        <v>2260.63</v>
      </c>
      <c r="J147" s="89">
        <v>0</v>
      </c>
      <c r="K147" s="88">
        <v>0</v>
      </c>
      <c r="L147" s="86" t="s">
        <v>1085</v>
      </c>
      <c r="M147" s="86" t="s">
        <v>535</v>
      </c>
      <c r="N147" s="91" t="s">
        <v>536</v>
      </c>
      <c r="O147" s="86" t="s">
        <v>537</v>
      </c>
      <c r="P147" s="86" t="s">
        <v>535</v>
      </c>
    </row>
    <row r="148" spans="1:16" x14ac:dyDescent="0.35">
      <c r="A148" s="86">
        <v>671013</v>
      </c>
      <c r="B148" s="86" t="s">
        <v>1086</v>
      </c>
      <c r="C148" s="86" t="s">
        <v>1087</v>
      </c>
      <c r="D148" s="86" t="s">
        <v>532</v>
      </c>
      <c r="E148" s="87">
        <v>45089</v>
      </c>
      <c r="F148" s="86" t="s">
        <v>1088</v>
      </c>
      <c r="G148" s="88">
        <v>13</v>
      </c>
      <c r="H148" s="89">
        <v>7862</v>
      </c>
      <c r="I148" s="89">
        <v>102206</v>
      </c>
      <c r="J148" s="89">
        <v>0</v>
      </c>
      <c r="K148" s="88">
        <v>0</v>
      </c>
      <c r="L148" s="86" t="s">
        <v>1089</v>
      </c>
      <c r="M148" s="90" t="s">
        <v>535</v>
      </c>
      <c r="N148" s="91" t="s">
        <v>536</v>
      </c>
      <c r="O148" s="86" t="s">
        <v>537</v>
      </c>
      <c r="P148" s="86" t="s">
        <v>535</v>
      </c>
    </row>
    <row r="149" spans="1:16" x14ac:dyDescent="0.35">
      <c r="A149" s="86">
        <v>672091</v>
      </c>
      <c r="B149" s="86" t="s">
        <v>554</v>
      </c>
      <c r="C149" s="86" t="s">
        <v>830</v>
      </c>
      <c r="D149" s="86" t="s">
        <v>532</v>
      </c>
      <c r="E149" s="87">
        <v>44062</v>
      </c>
      <c r="F149" s="86" t="s">
        <v>1093</v>
      </c>
      <c r="G149" s="88">
        <v>1</v>
      </c>
      <c r="H149" s="89">
        <v>330</v>
      </c>
      <c r="I149" s="89">
        <v>330</v>
      </c>
      <c r="J149" s="89">
        <v>0</v>
      </c>
      <c r="K149" s="88">
        <v>0</v>
      </c>
      <c r="L149" s="86" t="s">
        <v>571</v>
      </c>
      <c r="M149" s="90" t="s">
        <v>535</v>
      </c>
      <c r="N149" s="91" t="s">
        <v>536</v>
      </c>
      <c r="O149" s="86" t="s">
        <v>537</v>
      </c>
      <c r="P149" s="86" t="s">
        <v>535</v>
      </c>
    </row>
    <row r="150" spans="1:16" x14ac:dyDescent="0.35">
      <c r="A150" s="86">
        <v>675442</v>
      </c>
      <c r="B150" s="86" t="s">
        <v>538</v>
      </c>
      <c r="C150" s="86" t="s">
        <v>1094</v>
      </c>
      <c r="D150" s="86" t="s">
        <v>532</v>
      </c>
      <c r="E150" s="87">
        <v>44082</v>
      </c>
      <c r="F150" s="86" t="s">
        <v>1095</v>
      </c>
      <c r="G150" s="88">
        <v>20</v>
      </c>
      <c r="H150" s="89">
        <v>2050</v>
      </c>
      <c r="I150" s="89">
        <v>41000</v>
      </c>
      <c r="J150" s="89">
        <v>0</v>
      </c>
      <c r="K150" s="88">
        <v>0</v>
      </c>
      <c r="L150" s="86" t="s">
        <v>1096</v>
      </c>
      <c r="M150" s="90" t="s">
        <v>535</v>
      </c>
      <c r="N150" s="91" t="s">
        <v>536</v>
      </c>
      <c r="O150" s="86" t="s">
        <v>537</v>
      </c>
      <c r="P150" s="86" t="s">
        <v>535</v>
      </c>
    </row>
    <row r="151" spans="1:16" x14ac:dyDescent="0.35">
      <c r="A151" s="86">
        <v>675443</v>
      </c>
      <c r="B151" s="86" t="s">
        <v>563</v>
      </c>
      <c r="C151" s="86" t="s">
        <v>1097</v>
      </c>
      <c r="D151" s="86" t="s">
        <v>532</v>
      </c>
      <c r="E151" s="87">
        <v>44180</v>
      </c>
      <c r="F151" s="86" t="s">
        <v>1098</v>
      </c>
      <c r="G151" s="88">
        <v>10</v>
      </c>
      <c r="H151" s="89">
        <v>15895</v>
      </c>
      <c r="I151" s="89">
        <v>158950</v>
      </c>
      <c r="J151" s="89">
        <v>0</v>
      </c>
      <c r="K151" s="88">
        <v>0</v>
      </c>
      <c r="L151" s="86" t="s">
        <v>1099</v>
      </c>
      <c r="M151" s="90" t="s">
        <v>535</v>
      </c>
      <c r="N151" s="91" t="s">
        <v>536</v>
      </c>
      <c r="O151" s="86" t="s">
        <v>537</v>
      </c>
      <c r="P151" s="86" t="s">
        <v>535</v>
      </c>
    </row>
    <row r="152" spans="1:16" x14ac:dyDescent="0.35">
      <c r="A152" s="86">
        <v>678530</v>
      </c>
      <c r="B152" s="86" t="s">
        <v>563</v>
      </c>
      <c r="C152" s="86" t="s">
        <v>1100</v>
      </c>
      <c r="D152" s="86" t="s">
        <v>532</v>
      </c>
      <c r="E152" s="87">
        <v>44396</v>
      </c>
      <c r="F152" s="86" t="s">
        <v>1101</v>
      </c>
      <c r="G152" s="88">
        <v>5</v>
      </c>
      <c r="H152" s="89">
        <v>134485.81</v>
      </c>
      <c r="I152" s="89">
        <v>672429.05</v>
      </c>
      <c r="J152" s="89">
        <v>0</v>
      </c>
      <c r="K152" s="88">
        <v>0</v>
      </c>
      <c r="L152" s="86" t="s">
        <v>1102</v>
      </c>
      <c r="M152" s="90" t="s">
        <v>535</v>
      </c>
      <c r="N152" s="91" t="s">
        <v>536</v>
      </c>
      <c r="O152" s="86" t="s">
        <v>537</v>
      </c>
      <c r="P152" s="86" t="s">
        <v>535</v>
      </c>
    </row>
    <row r="153" spans="1:16" x14ac:dyDescent="0.35">
      <c r="A153" s="86">
        <v>683621</v>
      </c>
      <c r="B153" s="86" t="s">
        <v>965</v>
      </c>
      <c r="C153" s="86" t="s">
        <v>1106</v>
      </c>
      <c r="D153" s="86" t="s">
        <v>532</v>
      </c>
      <c r="E153" s="87">
        <v>44722</v>
      </c>
      <c r="F153" s="86" t="s">
        <v>1107</v>
      </c>
      <c r="G153" s="88">
        <v>5</v>
      </c>
      <c r="H153" s="89">
        <v>600</v>
      </c>
      <c r="I153" s="89">
        <v>3000</v>
      </c>
      <c r="J153" s="89">
        <v>0</v>
      </c>
      <c r="K153" s="88">
        <v>0</v>
      </c>
      <c r="L153" s="86" t="s">
        <v>558</v>
      </c>
      <c r="M153" s="90" t="s">
        <v>535</v>
      </c>
      <c r="N153" s="91" t="s">
        <v>536</v>
      </c>
      <c r="O153" s="86" t="s">
        <v>537</v>
      </c>
      <c r="P153" s="86" t="s">
        <v>535</v>
      </c>
    </row>
    <row r="154" spans="1:16" x14ac:dyDescent="0.35">
      <c r="A154" s="86">
        <v>683636</v>
      </c>
      <c r="B154" s="86" t="s">
        <v>1000</v>
      </c>
      <c r="C154" s="86" t="s">
        <v>1108</v>
      </c>
      <c r="D154" s="86" t="s">
        <v>546</v>
      </c>
      <c r="E154" s="87">
        <v>44620</v>
      </c>
      <c r="F154" s="86" t="s">
        <v>1109</v>
      </c>
      <c r="G154" s="88">
        <v>5</v>
      </c>
      <c r="H154" s="89">
        <v>48949</v>
      </c>
      <c r="I154" s="89">
        <v>244745</v>
      </c>
      <c r="J154" s="89">
        <v>0</v>
      </c>
      <c r="K154" s="88">
        <v>0</v>
      </c>
      <c r="L154" s="86" t="s">
        <v>1110</v>
      </c>
      <c r="M154" s="90" t="s">
        <v>535</v>
      </c>
      <c r="N154" s="91" t="s">
        <v>536</v>
      </c>
      <c r="O154" s="86" t="s">
        <v>537</v>
      </c>
      <c r="P154" s="86" t="s">
        <v>535</v>
      </c>
    </row>
    <row r="155" spans="1:16" x14ac:dyDescent="0.35">
      <c r="A155" s="86">
        <v>687284</v>
      </c>
      <c r="B155" s="86" t="s">
        <v>965</v>
      </c>
      <c r="C155" s="86" t="s">
        <v>966</v>
      </c>
      <c r="D155" s="86" t="s">
        <v>792</v>
      </c>
      <c r="E155" s="87">
        <v>44362</v>
      </c>
      <c r="F155" s="86" t="s">
        <v>1111</v>
      </c>
      <c r="G155" s="88">
        <v>32</v>
      </c>
      <c r="H155" s="89">
        <v>8000</v>
      </c>
      <c r="I155" s="89">
        <v>256000</v>
      </c>
      <c r="J155" s="89">
        <v>0</v>
      </c>
      <c r="K155" s="88">
        <v>0</v>
      </c>
      <c r="L155" s="86" t="s">
        <v>967</v>
      </c>
      <c r="M155" s="90" t="s">
        <v>535</v>
      </c>
      <c r="N155" s="91" t="s">
        <v>536</v>
      </c>
      <c r="O155" s="86" t="s">
        <v>537</v>
      </c>
      <c r="P155" s="86" t="s">
        <v>535</v>
      </c>
    </row>
    <row r="156" spans="1:16" x14ac:dyDescent="0.35">
      <c r="A156" s="86">
        <v>692426</v>
      </c>
      <c r="B156" s="86" t="s">
        <v>1115</v>
      </c>
      <c r="C156" s="86" t="s">
        <v>1116</v>
      </c>
      <c r="D156" s="86" t="s">
        <v>532</v>
      </c>
      <c r="E156" s="87">
        <v>44844</v>
      </c>
      <c r="F156" s="86" t="s">
        <v>1117</v>
      </c>
      <c r="G156" s="88">
        <v>5</v>
      </c>
      <c r="H156" s="89">
        <v>136698.29999999999</v>
      </c>
      <c r="I156" s="89">
        <v>683491.5</v>
      </c>
      <c r="J156" s="89">
        <v>0</v>
      </c>
      <c r="K156" s="88">
        <v>0</v>
      </c>
      <c r="L156" s="86" t="s">
        <v>1118</v>
      </c>
      <c r="M156" s="90" t="s">
        <v>535</v>
      </c>
      <c r="N156" s="91" t="s">
        <v>536</v>
      </c>
      <c r="O156" s="86" t="s">
        <v>537</v>
      </c>
      <c r="P156" s="86" t="s">
        <v>535</v>
      </c>
    </row>
    <row r="157" spans="1:16" x14ac:dyDescent="0.35">
      <c r="A157" s="86">
        <v>694968</v>
      </c>
      <c r="B157" s="86" t="s">
        <v>538</v>
      </c>
      <c r="C157" s="86" t="s">
        <v>1119</v>
      </c>
      <c r="D157" s="86" t="s">
        <v>532</v>
      </c>
      <c r="E157" s="87">
        <v>45092</v>
      </c>
      <c r="F157" s="86" t="s">
        <v>1120</v>
      </c>
      <c r="G157" s="88">
        <v>3</v>
      </c>
      <c r="H157" s="89">
        <v>1800</v>
      </c>
      <c r="I157" s="89">
        <v>5400</v>
      </c>
      <c r="J157" s="89">
        <v>0</v>
      </c>
      <c r="K157" s="88">
        <v>0</v>
      </c>
      <c r="L157" s="86" t="s">
        <v>1096</v>
      </c>
      <c r="M157" s="90" t="s">
        <v>535</v>
      </c>
      <c r="N157" s="91" t="s">
        <v>536</v>
      </c>
      <c r="O157" s="86" t="s">
        <v>537</v>
      </c>
      <c r="P157" s="86" t="s">
        <v>535</v>
      </c>
    </row>
    <row r="158" spans="1:16" x14ac:dyDescent="0.35">
      <c r="A158" s="86">
        <v>699103</v>
      </c>
      <c r="B158" s="86" t="s">
        <v>1121</v>
      </c>
      <c r="C158" s="86" t="s">
        <v>1122</v>
      </c>
      <c r="D158" s="86" t="s">
        <v>532</v>
      </c>
      <c r="E158" s="87">
        <v>44446</v>
      </c>
      <c r="F158" s="86" t="s">
        <v>1123</v>
      </c>
      <c r="G158" s="88">
        <v>5</v>
      </c>
      <c r="H158" s="89">
        <v>162589.79999999999</v>
      </c>
      <c r="I158" s="89">
        <v>812949</v>
      </c>
      <c r="J158" s="89">
        <v>812949</v>
      </c>
      <c r="K158" s="88">
        <v>5</v>
      </c>
      <c r="L158" s="86" t="s">
        <v>1124</v>
      </c>
      <c r="M158" s="86" t="s">
        <v>535</v>
      </c>
      <c r="N158" s="91" t="s">
        <v>536</v>
      </c>
      <c r="O158" s="86" t="s">
        <v>537</v>
      </c>
      <c r="P158" s="86" t="s">
        <v>535</v>
      </c>
    </row>
    <row r="159" spans="1:16" x14ac:dyDescent="0.35">
      <c r="A159" s="86">
        <v>714348</v>
      </c>
      <c r="B159" s="86" t="s">
        <v>680</v>
      </c>
      <c r="C159" s="86" t="s">
        <v>1125</v>
      </c>
      <c r="D159" s="86" t="s">
        <v>532</v>
      </c>
      <c r="E159" s="87">
        <v>45295</v>
      </c>
      <c r="F159" s="86" t="s">
        <v>1126</v>
      </c>
      <c r="G159" s="88">
        <v>20</v>
      </c>
      <c r="H159" s="89">
        <v>38189.46</v>
      </c>
      <c r="I159" s="89">
        <v>763789.2</v>
      </c>
      <c r="J159" s="89">
        <v>0</v>
      </c>
      <c r="K159" s="88">
        <v>0</v>
      </c>
      <c r="L159" s="86" t="s">
        <v>1127</v>
      </c>
      <c r="M159" s="90" t="s">
        <v>535</v>
      </c>
      <c r="N159" s="91" t="s">
        <v>536</v>
      </c>
      <c r="O159" s="86" t="s">
        <v>537</v>
      </c>
      <c r="P159" s="86" t="s">
        <v>535</v>
      </c>
    </row>
    <row r="160" spans="1:16" x14ac:dyDescent="0.35">
      <c r="A160" s="86">
        <v>715383</v>
      </c>
      <c r="B160" s="86" t="s">
        <v>798</v>
      </c>
      <c r="C160" s="86" t="s">
        <v>1128</v>
      </c>
      <c r="D160" s="86" t="s">
        <v>546</v>
      </c>
      <c r="E160" s="87">
        <v>45191</v>
      </c>
      <c r="F160" s="86" t="s">
        <v>1129</v>
      </c>
      <c r="G160" s="88">
        <v>2</v>
      </c>
      <c r="H160" s="89">
        <v>162344.76</v>
      </c>
      <c r="I160" s="89">
        <v>324689.52</v>
      </c>
      <c r="J160" s="89">
        <v>0</v>
      </c>
      <c r="K160" s="88">
        <v>0</v>
      </c>
      <c r="L160" s="86" t="s">
        <v>1130</v>
      </c>
      <c r="M160" s="90" t="s">
        <v>535</v>
      </c>
      <c r="N160" s="91" t="s">
        <v>536</v>
      </c>
      <c r="O160" s="86" t="s">
        <v>537</v>
      </c>
      <c r="P160" s="86" t="s">
        <v>535</v>
      </c>
    </row>
    <row r="161" spans="1:16" x14ac:dyDescent="0.35">
      <c r="A161" s="86">
        <v>724010</v>
      </c>
      <c r="B161" s="86" t="s">
        <v>563</v>
      </c>
      <c r="C161" s="86" t="s">
        <v>1131</v>
      </c>
      <c r="D161" s="86" t="s">
        <v>532</v>
      </c>
      <c r="E161" s="87">
        <v>45251</v>
      </c>
      <c r="F161" s="86" t="s">
        <v>1132</v>
      </c>
      <c r="G161" s="88">
        <v>6</v>
      </c>
      <c r="H161" s="89">
        <v>158400</v>
      </c>
      <c r="I161" s="89">
        <v>950400</v>
      </c>
      <c r="J161" s="89">
        <v>0</v>
      </c>
      <c r="K161" s="88">
        <v>0</v>
      </c>
      <c r="L161" s="86" t="s">
        <v>1133</v>
      </c>
      <c r="M161" s="90" t="s">
        <v>535</v>
      </c>
      <c r="N161" s="91" t="s">
        <v>536</v>
      </c>
      <c r="O161" s="86" t="s">
        <v>537</v>
      </c>
      <c r="P161" s="86" t="s">
        <v>535</v>
      </c>
    </row>
    <row r="162" spans="1:16" x14ac:dyDescent="0.35">
      <c r="A162" s="86">
        <v>727549</v>
      </c>
      <c r="B162" s="86" t="s">
        <v>1134</v>
      </c>
      <c r="C162" s="86" t="s">
        <v>1135</v>
      </c>
      <c r="D162" s="86" t="s">
        <v>532</v>
      </c>
      <c r="E162" s="87">
        <v>45210</v>
      </c>
      <c r="F162" s="86" t="s">
        <v>1136</v>
      </c>
      <c r="G162" s="88">
        <v>4</v>
      </c>
      <c r="H162" s="89">
        <v>130000</v>
      </c>
      <c r="I162" s="89">
        <v>520000</v>
      </c>
      <c r="J162" s="89">
        <v>0</v>
      </c>
      <c r="K162" s="88">
        <v>0</v>
      </c>
      <c r="L162" s="86" t="s">
        <v>1137</v>
      </c>
      <c r="M162" s="90" t="s">
        <v>535</v>
      </c>
      <c r="N162" s="91" t="s">
        <v>536</v>
      </c>
      <c r="O162" s="86" t="s">
        <v>537</v>
      </c>
      <c r="P162" s="86" t="s">
        <v>535</v>
      </c>
    </row>
    <row r="163" spans="1:16" x14ac:dyDescent="0.35">
      <c r="A163" s="86">
        <v>730608</v>
      </c>
      <c r="B163" s="86" t="s">
        <v>530</v>
      </c>
      <c r="C163" s="86" t="s">
        <v>656</v>
      </c>
      <c r="D163" s="86" t="s">
        <v>721</v>
      </c>
      <c r="E163" s="87">
        <v>45365</v>
      </c>
      <c r="F163" s="86" t="s">
        <v>1138</v>
      </c>
      <c r="G163" s="88">
        <v>3</v>
      </c>
      <c r="H163" s="89">
        <v>1444</v>
      </c>
      <c r="I163" s="89">
        <v>4332</v>
      </c>
      <c r="J163" s="89">
        <v>0</v>
      </c>
      <c r="K163" s="88">
        <v>0</v>
      </c>
      <c r="L163" s="86" t="s">
        <v>658</v>
      </c>
      <c r="M163" s="90" t="s">
        <v>535</v>
      </c>
      <c r="N163" s="91" t="s">
        <v>536</v>
      </c>
      <c r="O163" s="86" t="s">
        <v>537</v>
      </c>
      <c r="P163" s="86" t="s">
        <v>535</v>
      </c>
    </row>
  </sheetData>
  <conditionalFormatting sqref="A2:A163">
    <cfRule type="duplicateValues" dxfId="1" priority="1"/>
    <cfRule type="duplicateValues" dxfId="0"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144F7-CFA8-4E95-9146-31F9E4A9590F}">
  <dimension ref="A1:N270"/>
  <sheetViews>
    <sheetView workbookViewId="0">
      <selection activeCell="E26" sqref="E26"/>
    </sheetView>
  </sheetViews>
  <sheetFormatPr defaultRowHeight="14.5" x14ac:dyDescent="0.35"/>
  <cols>
    <col min="2" max="2" width="41.90625" customWidth="1"/>
    <col min="3" max="3" width="8" bestFit="1" customWidth="1"/>
    <col min="4" max="4" width="4.90625" customWidth="1"/>
    <col min="5" max="5" width="10.90625" bestFit="1" customWidth="1"/>
    <col min="6" max="9" width="8.6328125"/>
    <col min="11" max="11" width="11.54296875" bestFit="1" customWidth="1"/>
    <col min="13" max="13" width="10.54296875" bestFit="1" customWidth="1"/>
    <col min="14" max="14" width="12.36328125" bestFit="1" customWidth="1"/>
  </cols>
  <sheetData>
    <row r="1" spans="1:14" ht="25" x14ac:dyDescent="0.35">
      <c r="A1" s="96" t="s">
        <v>1139</v>
      </c>
      <c r="B1" s="96" t="s">
        <v>1140</v>
      </c>
      <c r="C1" s="97" t="s">
        <v>515</v>
      </c>
      <c r="D1" s="98" t="s">
        <v>1141</v>
      </c>
      <c r="E1" s="98" t="s">
        <v>1142</v>
      </c>
      <c r="F1" s="98" t="s">
        <v>1143</v>
      </c>
      <c r="G1" s="98" t="s">
        <v>1144</v>
      </c>
      <c r="H1" s="98" t="s">
        <v>1145</v>
      </c>
      <c r="I1" s="98" t="s">
        <v>1146</v>
      </c>
      <c r="J1" s="99" t="s">
        <v>1147</v>
      </c>
      <c r="K1" s="99" t="s">
        <v>1148</v>
      </c>
      <c r="L1" s="99" t="s">
        <v>8</v>
      </c>
      <c r="M1" s="100" t="s">
        <v>1149</v>
      </c>
      <c r="N1" s="100" t="s">
        <v>1150</v>
      </c>
    </row>
    <row r="2" spans="1:14" x14ac:dyDescent="0.35">
      <c r="A2" s="101">
        <v>117886</v>
      </c>
      <c r="B2" s="101" t="s">
        <v>1151</v>
      </c>
      <c r="C2" s="102">
        <v>117886</v>
      </c>
      <c r="D2" s="103" t="s">
        <v>537</v>
      </c>
      <c r="E2" s="103" t="s">
        <v>1152</v>
      </c>
      <c r="F2" s="103" t="s">
        <v>1153</v>
      </c>
      <c r="G2" s="103" t="s">
        <v>13</v>
      </c>
      <c r="H2" s="103" t="s">
        <v>909</v>
      </c>
      <c r="I2" s="104" t="s">
        <v>1154</v>
      </c>
      <c r="J2" s="105">
        <v>10</v>
      </c>
      <c r="K2" s="105">
        <v>0</v>
      </c>
      <c r="L2" s="105">
        <v>20</v>
      </c>
      <c r="M2" s="106">
        <v>101.25</v>
      </c>
      <c r="N2" s="106">
        <v>0</v>
      </c>
    </row>
    <row r="3" spans="1:14" x14ac:dyDescent="0.35">
      <c r="A3" s="101">
        <v>131642</v>
      </c>
      <c r="B3" s="101" t="s">
        <v>1155</v>
      </c>
      <c r="C3" s="102">
        <v>131642</v>
      </c>
      <c r="D3" s="103" t="s">
        <v>537</v>
      </c>
      <c r="E3" s="103" t="s">
        <v>1156</v>
      </c>
      <c r="F3" s="103" t="s">
        <v>1153</v>
      </c>
      <c r="G3" s="103" t="s">
        <v>13</v>
      </c>
      <c r="H3" s="103" t="s">
        <v>909</v>
      </c>
      <c r="I3" s="104" t="s">
        <v>1154</v>
      </c>
      <c r="J3" s="105">
        <v>2</v>
      </c>
      <c r="K3" s="105">
        <v>4</v>
      </c>
      <c r="L3" s="105">
        <v>4</v>
      </c>
      <c r="M3" s="106">
        <v>490</v>
      </c>
      <c r="N3" s="106">
        <v>1960</v>
      </c>
    </row>
    <row r="4" spans="1:14" x14ac:dyDescent="0.35">
      <c r="A4" s="101">
        <v>132220</v>
      </c>
      <c r="B4" s="101" t="s">
        <v>1157</v>
      </c>
      <c r="C4" s="102">
        <v>132220</v>
      </c>
      <c r="D4" s="103" t="s">
        <v>537</v>
      </c>
      <c r="E4" s="103" t="s">
        <v>1158</v>
      </c>
      <c r="F4" s="103" t="s">
        <v>1153</v>
      </c>
      <c r="G4" s="103" t="s">
        <v>13</v>
      </c>
      <c r="H4" s="103" t="s">
        <v>909</v>
      </c>
      <c r="I4" s="104" t="s">
        <v>1154</v>
      </c>
      <c r="J4" s="105">
        <v>2</v>
      </c>
      <c r="K4" s="105">
        <v>8</v>
      </c>
      <c r="L4" s="105">
        <v>4</v>
      </c>
      <c r="M4" s="106">
        <v>221339.59</v>
      </c>
      <c r="N4" s="106">
        <v>1770716.72</v>
      </c>
    </row>
    <row r="5" spans="1:14" x14ac:dyDescent="0.35">
      <c r="A5" s="101">
        <v>158090</v>
      </c>
      <c r="B5" s="101" t="s">
        <v>1159</v>
      </c>
      <c r="C5" s="102">
        <v>158090</v>
      </c>
      <c r="D5" s="103" t="s">
        <v>537</v>
      </c>
      <c r="E5" s="103" t="s">
        <v>1156</v>
      </c>
      <c r="F5" s="103" t="s">
        <v>1153</v>
      </c>
      <c r="G5" s="103" t="s">
        <v>13</v>
      </c>
      <c r="H5" s="103" t="s">
        <v>909</v>
      </c>
      <c r="I5" s="104" t="s">
        <v>1154</v>
      </c>
      <c r="J5" s="105">
        <v>2</v>
      </c>
      <c r="K5" s="105">
        <v>0</v>
      </c>
      <c r="L5" s="105">
        <v>10</v>
      </c>
      <c r="M5" s="106">
        <v>0.01</v>
      </c>
      <c r="N5" s="106">
        <v>0</v>
      </c>
    </row>
    <row r="6" spans="1:14" x14ac:dyDescent="0.35">
      <c r="A6" s="101">
        <v>180682</v>
      </c>
      <c r="B6" s="101" t="s">
        <v>1160</v>
      </c>
      <c r="C6" s="102">
        <v>180682</v>
      </c>
      <c r="D6" s="103" t="s">
        <v>537</v>
      </c>
      <c r="E6" s="103" t="s">
        <v>1156</v>
      </c>
      <c r="F6" s="103" t="s">
        <v>1153</v>
      </c>
      <c r="G6" s="103" t="s">
        <v>13</v>
      </c>
      <c r="H6" s="103" t="s">
        <v>909</v>
      </c>
      <c r="I6" s="104" t="s">
        <v>1154</v>
      </c>
      <c r="J6" s="105">
        <v>2</v>
      </c>
      <c r="K6" s="105">
        <v>0</v>
      </c>
      <c r="L6" s="105">
        <v>10</v>
      </c>
      <c r="M6" s="106">
        <v>0.01</v>
      </c>
      <c r="N6" s="106">
        <v>0</v>
      </c>
    </row>
    <row r="7" spans="1:14" x14ac:dyDescent="0.35">
      <c r="A7" s="107"/>
      <c r="B7" s="107"/>
      <c r="C7" s="108">
        <v>182864</v>
      </c>
      <c r="D7" s="109" t="s">
        <v>537</v>
      </c>
      <c r="E7" s="109" t="s">
        <v>1156</v>
      </c>
      <c r="F7" s="109" t="s">
        <v>1153</v>
      </c>
      <c r="G7" s="109" t="s">
        <v>13</v>
      </c>
      <c r="H7" s="109" t="s">
        <v>909</v>
      </c>
      <c r="I7" s="110" t="s">
        <v>1154</v>
      </c>
      <c r="J7" s="111">
        <v>20</v>
      </c>
      <c r="K7" s="111">
        <v>0</v>
      </c>
      <c r="L7" s="111">
        <v>40</v>
      </c>
      <c r="M7" s="112">
        <v>0.01</v>
      </c>
      <c r="N7" s="112">
        <v>0</v>
      </c>
    </row>
    <row r="8" spans="1:14" x14ac:dyDescent="0.35">
      <c r="A8" s="101">
        <v>248214</v>
      </c>
      <c r="B8" s="101" t="s">
        <v>1161</v>
      </c>
      <c r="C8" s="102">
        <v>248214</v>
      </c>
      <c r="D8" s="103" t="s">
        <v>1162</v>
      </c>
      <c r="E8" s="103" t="s">
        <v>1163</v>
      </c>
      <c r="F8" s="103" t="s">
        <v>1153</v>
      </c>
      <c r="G8" s="103" t="s">
        <v>13</v>
      </c>
      <c r="H8" s="103" t="s">
        <v>922</v>
      </c>
      <c r="I8" s="104" t="s">
        <v>1154</v>
      </c>
      <c r="J8" s="105">
        <v>4</v>
      </c>
      <c r="K8" s="105">
        <v>7</v>
      </c>
      <c r="L8" s="105">
        <v>10</v>
      </c>
      <c r="M8" s="106">
        <v>43873.9</v>
      </c>
      <c r="N8" s="106">
        <v>307117.3</v>
      </c>
    </row>
    <row r="9" spans="1:14" x14ac:dyDescent="0.35">
      <c r="A9" s="101">
        <v>250620</v>
      </c>
      <c r="B9" s="101" t="s">
        <v>1164</v>
      </c>
      <c r="C9" s="102">
        <v>250620</v>
      </c>
      <c r="D9" s="103" t="s">
        <v>537</v>
      </c>
      <c r="E9" s="103" t="s">
        <v>1165</v>
      </c>
      <c r="F9" s="103" t="s">
        <v>1153</v>
      </c>
      <c r="G9" s="103" t="s">
        <v>13</v>
      </c>
      <c r="H9" s="103" t="s">
        <v>909</v>
      </c>
      <c r="I9" s="104" t="s">
        <v>1154</v>
      </c>
      <c r="J9" s="105">
        <v>2</v>
      </c>
      <c r="K9" s="105">
        <v>3</v>
      </c>
      <c r="L9" s="105">
        <v>8</v>
      </c>
      <c r="M9" s="106">
        <v>32485</v>
      </c>
      <c r="N9" s="106">
        <v>97455</v>
      </c>
    </row>
    <row r="10" spans="1:14" x14ac:dyDescent="0.35">
      <c r="A10" s="101">
        <v>250628</v>
      </c>
      <c r="B10" s="101" t="s">
        <v>1166</v>
      </c>
      <c r="C10" s="102">
        <v>250628</v>
      </c>
      <c r="D10" s="103" t="s">
        <v>537</v>
      </c>
      <c r="E10" s="103" t="s">
        <v>1167</v>
      </c>
      <c r="F10" s="103" t="s">
        <v>1153</v>
      </c>
      <c r="G10" s="103" t="s">
        <v>13</v>
      </c>
      <c r="H10" s="103" t="s">
        <v>909</v>
      </c>
      <c r="I10" s="104" t="s">
        <v>1154</v>
      </c>
      <c r="J10" s="105">
        <v>2</v>
      </c>
      <c r="K10" s="105">
        <v>1</v>
      </c>
      <c r="L10" s="105">
        <v>8</v>
      </c>
      <c r="M10" s="106">
        <v>41527</v>
      </c>
      <c r="N10" s="106">
        <v>41527</v>
      </c>
    </row>
    <row r="11" spans="1:14" x14ac:dyDescent="0.35">
      <c r="A11" s="101">
        <v>250656</v>
      </c>
      <c r="B11" s="101" t="s">
        <v>1168</v>
      </c>
      <c r="C11" s="102">
        <v>250656</v>
      </c>
      <c r="D11" s="103" t="s">
        <v>537</v>
      </c>
      <c r="E11" s="103" t="s">
        <v>1169</v>
      </c>
      <c r="F11" s="103" t="s">
        <v>1153</v>
      </c>
      <c r="G11" s="103" t="s">
        <v>13</v>
      </c>
      <c r="H11" s="103" t="s">
        <v>909</v>
      </c>
      <c r="I11" s="104" t="s">
        <v>1154</v>
      </c>
      <c r="J11" s="105">
        <v>2</v>
      </c>
      <c r="K11" s="105">
        <v>2</v>
      </c>
      <c r="L11" s="105">
        <v>4</v>
      </c>
      <c r="M11" s="106">
        <v>18361</v>
      </c>
      <c r="N11" s="106">
        <v>36722</v>
      </c>
    </row>
    <row r="12" spans="1:14" x14ac:dyDescent="0.35">
      <c r="A12" s="101">
        <v>250657</v>
      </c>
      <c r="B12" s="101" t="s">
        <v>1170</v>
      </c>
      <c r="C12" s="102">
        <v>250657</v>
      </c>
      <c r="D12" s="103" t="s">
        <v>537</v>
      </c>
      <c r="E12" s="103" t="s">
        <v>1171</v>
      </c>
      <c r="F12" s="103" t="s">
        <v>1153</v>
      </c>
      <c r="G12" s="103" t="s">
        <v>13</v>
      </c>
      <c r="H12" s="103" t="s">
        <v>909</v>
      </c>
      <c r="I12" s="104" t="s">
        <v>1154</v>
      </c>
      <c r="J12" s="105">
        <v>2</v>
      </c>
      <c r="K12" s="105">
        <v>2</v>
      </c>
      <c r="L12" s="105">
        <v>4</v>
      </c>
      <c r="M12" s="106">
        <v>19034</v>
      </c>
      <c r="N12" s="106">
        <v>38068</v>
      </c>
    </row>
    <row r="13" spans="1:14" x14ac:dyDescent="0.35">
      <c r="A13" s="101">
        <v>250658</v>
      </c>
      <c r="B13" s="101" t="s">
        <v>1172</v>
      </c>
      <c r="C13" s="102">
        <v>250658</v>
      </c>
      <c r="D13" s="103" t="s">
        <v>537</v>
      </c>
      <c r="E13" s="103" t="s">
        <v>1173</v>
      </c>
      <c r="F13" s="103" t="s">
        <v>1153</v>
      </c>
      <c r="G13" s="103" t="s">
        <v>13</v>
      </c>
      <c r="H13" s="103" t="s">
        <v>909</v>
      </c>
      <c r="I13" s="104" t="s">
        <v>1154</v>
      </c>
      <c r="J13" s="105">
        <v>2</v>
      </c>
      <c r="K13" s="105">
        <v>2</v>
      </c>
      <c r="L13" s="105">
        <v>4</v>
      </c>
      <c r="M13" s="106">
        <v>23311</v>
      </c>
      <c r="N13" s="106">
        <v>46622</v>
      </c>
    </row>
    <row r="14" spans="1:14" x14ac:dyDescent="0.35">
      <c r="A14" s="101">
        <v>250659</v>
      </c>
      <c r="B14" s="101" t="s">
        <v>1174</v>
      </c>
      <c r="C14" s="102">
        <v>250659</v>
      </c>
      <c r="D14" s="103" t="s">
        <v>537</v>
      </c>
      <c r="E14" s="103" t="s">
        <v>1175</v>
      </c>
      <c r="F14" s="103" t="s">
        <v>1153</v>
      </c>
      <c r="G14" s="103" t="s">
        <v>13</v>
      </c>
      <c r="H14" s="103" t="s">
        <v>909</v>
      </c>
      <c r="I14" s="104" t="s">
        <v>1154</v>
      </c>
      <c r="J14" s="105">
        <v>2</v>
      </c>
      <c r="K14" s="105">
        <v>3</v>
      </c>
      <c r="L14" s="105">
        <v>4</v>
      </c>
      <c r="M14" s="106">
        <v>33897</v>
      </c>
      <c r="N14" s="106">
        <v>101691</v>
      </c>
    </row>
    <row r="15" spans="1:14" x14ac:dyDescent="0.35">
      <c r="A15" s="107"/>
      <c r="B15" s="107"/>
      <c r="C15" s="108">
        <v>250663</v>
      </c>
      <c r="D15" s="109" t="s">
        <v>537</v>
      </c>
      <c r="E15" s="109" t="s">
        <v>1156</v>
      </c>
      <c r="F15" s="109" t="s">
        <v>1153</v>
      </c>
      <c r="G15" s="109" t="s">
        <v>13</v>
      </c>
      <c r="H15" s="109" t="s">
        <v>909</v>
      </c>
      <c r="I15" s="110" t="s">
        <v>1154</v>
      </c>
      <c r="J15" s="111">
        <v>10</v>
      </c>
      <c r="K15" s="111">
        <v>0</v>
      </c>
      <c r="L15" s="111">
        <v>100</v>
      </c>
      <c r="M15" s="112">
        <v>0.01</v>
      </c>
      <c r="N15" s="112">
        <v>0</v>
      </c>
    </row>
    <row r="16" spans="1:14" x14ac:dyDescent="0.35">
      <c r="A16" s="101">
        <v>252704</v>
      </c>
      <c r="B16" s="101" t="s">
        <v>1176</v>
      </c>
      <c r="C16" s="102">
        <v>252704</v>
      </c>
      <c r="D16" s="103" t="s">
        <v>537</v>
      </c>
      <c r="E16" s="103" t="s">
        <v>1177</v>
      </c>
      <c r="F16" s="103" t="s">
        <v>1153</v>
      </c>
      <c r="G16" s="103" t="s">
        <v>13</v>
      </c>
      <c r="H16" s="103" t="s">
        <v>909</v>
      </c>
      <c r="I16" s="104" t="s">
        <v>1154</v>
      </c>
      <c r="J16" s="105">
        <v>8</v>
      </c>
      <c r="K16" s="105">
        <v>19</v>
      </c>
      <c r="L16" s="105">
        <v>20</v>
      </c>
      <c r="M16" s="106">
        <v>88.61</v>
      </c>
      <c r="N16" s="106">
        <v>1683.59</v>
      </c>
    </row>
    <row r="17" spans="1:14" x14ac:dyDescent="0.35">
      <c r="A17" s="101">
        <v>255658</v>
      </c>
      <c r="B17" s="101" t="s">
        <v>1178</v>
      </c>
      <c r="C17" s="102">
        <v>255658</v>
      </c>
      <c r="D17" s="103" t="s">
        <v>537</v>
      </c>
      <c r="E17" s="103" t="s">
        <v>1179</v>
      </c>
      <c r="F17" s="103" t="s">
        <v>1153</v>
      </c>
      <c r="G17" s="103" t="s">
        <v>13</v>
      </c>
      <c r="H17" s="103" t="s">
        <v>909</v>
      </c>
      <c r="I17" s="104" t="s">
        <v>1154</v>
      </c>
      <c r="J17" s="105">
        <v>5</v>
      </c>
      <c r="K17" s="105">
        <v>0</v>
      </c>
      <c r="L17" s="105">
        <v>10</v>
      </c>
      <c r="M17" s="106">
        <v>7239.21</v>
      </c>
      <c r="N17" s="106">
        <v>0</v>
      </c>
    </row>
    <row r="18" spans="1:14" x14ac:dyDescent="0.35">
      <c r="A18" s="101">
        <v>404407</v>
      </c>
      <c r="B18" s="101" t="s">
        <v>1180</v>
      </c>
      <c r="C18" s="102">
        <v>404407</v>
      </c>
      <c r="D18" s="103" t="s">
        <v>537</v>
      </c>
      <c r="E18" s="103" t="s">
        <v>1181</v>
      </c>
      <c r="F18" s="103" t="s">
        <v>1153</v>
      </c>
      <c r="G18" s="103" t="s">
        <v>13</v>
      </c>
      <c r="H18" s="103" t="s">
        <v>909</v>
      </c>
      <c r="I18" s="104" t="s">
        <v>1154</v>
      </c>
      <c r="J18" s="105">
        <v>10</v>
      </c>
      <c r="K18" s="105">
        <v>20</v>
      </c>
      <c r="L18" s="105">
        <v>20</v>
      </c>
      <c r="M18" s="106">
        <v>162.5</v>
      </c>
      <c r="N18" s="106">
        <v>3250</v>
      </c>
    </row>
    <row r="19" spans="1:14" x14ac:dyDescent="0.35">
      <c r="A19" s="113">
        <v>555377</v>
      </c>
      <c r="B19" s="113" t="s">
        <v>1182</v>
      </c>
      <c r="C19" s="114" t="s">
        <v>1183</v>
      </c>
      <c r="D19" s="115" t="s">
        <v>1184</v>
      </c>
      <c r="E19" s="115" t="s">
        <v>1185</v>
      </c>
      <c r="F19" s="115" t="s">
        <v>1153</v>
      </c>
      <c r="G19" s="115" t="s">
        <v>1186</v>
      </c>
      <c r="H19" s="115" t="s">
        <v>1187</v>
      </c>
      <c r="I19" s="115" t="s">
        <v>1154</v>
      </c>
      <c r="J19" s="116" t="s">
        <v>535</v>
      </c>
      <c r="K19" s="116"/>
      <c r="L19" s="116"/>
      <c r="M19" s="117"/>
      <c r="N19" s="117"/>
    </row>
    <row r="20" spans="1:14" x14ac:dyDescent="0.35">
      <c r="A20" s="107"/>
      <c r="B20" s="107"/>
      <c r="C20" s="108">
        <v>545498</v>
      </c>
      <c r="D20" s="109" t="s">
        <v>537</v>
      </c>
      <c r="E20" s="109" t="s">
        <v>1188</v>
      </c>
      <c r="F20" s="109" t="s">
        <v>1153</v>
      </c>
      <c r="G20" s="109" t="s">
        <v>13</v>
      </c>
      <c r="H20" s="109" t="s">
        <v>909</v>
      </c>
      <c r="I20" s="110" t="s">
        <v>1154</v>
      </c>
      <c r="J20" s="111">
        <v>20</v>
      </c>
      <c r="K20" s="111">
        <v>15</v>
      </c>
      <c r="L20" s="111">
        <v>40</v>
      </c>
      <c r="M20" s="112">
        <v>100</v>
      </c>
      <c r="N20" s="112">
        <v>1500</v>
      </c>
    </row>
    <row r="21" spans="1:14" x14ac:dyDescent="0.35">
      <c r="A21" s="101">
        <v>555584</v>
      </c>
      <c r="B21" s="101" t="s">
        <v>1189</v>
      </c>
      <c r="C21" s="102">
        <v>555584</v>
      </c>
      <c r="D21" s="103" t="s">
        <v>537</v>
      </c>
      <c r="E21" s="103" t="s">
        <v>1190</v>
      </c>
      <c r="F21" s="103" t="s">
        <v>1153</v>
      </c>
      <c r="G21" s="103" t="s">
        <v>13</v>
      </c>
      <c r="H21" s="103" t="s">
        <v>909</v>
      </c>
      <c r="I21" s="104" t="s">
        <v>1154</v>
      </c>
      <c r="J21" s="105">
        <v>10</v>
      </c>
      <c r="K21" s="105">
        <v>30</v>
      </c>
      <c r="L21" s="105">
        <v>30</v>
      </c>
      <c r="M21" s="106">
        <v>154</v>
      </c>
      <c r="N21" s="106">
        <v>4620</v>
      </c>
    </row>
    <row r="22" spans="1:14" x14ac:dyDescent="0.35">
      <c r="A22" s="107"/>
      <c r="B22" s="107"/>
      <c r="C22" s="108">
        <v>571957</v>
      </c>
      <c r="D22" s="109" t="s">
        <v>537</v>
      </c>
      <c r="E22" s="109" t="s">
        <v>1156</v>
      </c>
      <c r="F22" s="109" t="s">
        <v>1153</v>
      </c>
      <c r="G22" s="109" t="s">
        <v>13</v>
      </c>
      <c r="H22" s="109" t="s">
        <v>909</v>
      </c>
      <c r="I22" s="110" t="s">
        <v>1154</v>
      </c>
      <c r="J22" s="111">
        <v>3</v>
      </c>
      <c r="K22" s="111">
        <v>0</v>
      </c>
      <c r="L22" s="111">
        <v>6</v>
      </c>
      <c r="M22" s="112">
        <v>0.01</v>
      </c>
      <c r="N22" s="112">
        <v>0</v>
      </c>
    </row>
    <row r="23" spans="1:14" x14ac:dyDescent="0.35">
      <c r="A23" s="101">
        <v>576686</v>
      </c>
      <c r="B23" s="101" t="s">
        <v>1191</v>
      </c>
      <c r="C23" s="102">
        <v>576686</v>
      </c>
      <c r="D23" s="103" t="s">
        <v>1162</v>
      </c>
      <c r="E23" s="103" t="s">
        <v>1192</v>
      </c>
      <c r="F23" s="103" t="s">
        <v>1153</v>
      </c>
      <c r="G23" s="103" t="s">
        <v>13</v>
      </c>
      <c r="H23" s="103" t="s">
        <v>922</v>
      </c>
      <c r="I23" s="104" t="s">
        <v>1154</v>
      </c>
      <c r="J23" s="105">
        <v>10</v>
      </c>
      <c r="K23" s="105">
        <v>172</v>
      </c>
      <c r="L23" s="105">
        <v>60</v>
      </c>
      <c r="M23" s="106">
        <v>380.25</v>
      </c>
      <c r="N23" s="106">
        <v>65403</v>
      </c>
    </row>
    <row r="24" spans="1:14" x14ac:dyDescent="0.35">
      <c r="A24" s="118">
        <v>576706</v>
      </c>
      <c r="B24" s="118" t="s">
        <v>1193</v>
      </c>
      <c r="C24" s="114">
        <v>576706</v>
      </c>
      <c r="D24" s="119" t="s">
        <v>537</v>
      </c>
      <c r="E24" s="119" t="s">
        <v>1156</v>
      </c>
      <c r="F24" s="119" t="s">
        <v>1153</v>
      </c>
      <c r="G24" s="119" t="s">
        <v>32</v>
      </c>
      <c r="H24" s="119" t="s">
        <v>909</v>
      </c>
      <c r="I24" s="120" t="s">
        <v>1194</v>
      </c>
      <c r="J24" s="121"/>
      <c r="K24" s="121"/>
      <c r="L24" s="121"/>
      <c r="M24" s="122"/>
      <c r="N24" s="122"/>
    </row>
    <row r="25" spans="1:14" x14ac:dyDescent="0.35">
      <c r="A25" s="101">
        <v>576707</v>
      </c>
      <c r="B25" s="101" t="s">
        <v>1195</v>
      </c>
      <c r="C25" s="102">
        <v>576707</v>
      </c>
      <c r="D25" s="103" t="s">
        <v>537</v>
      </c>
      <c r="E25" s="103" t="s">
        <v>1196</v>
      </c>
      <c r="F25" s="103" t="s">
        <v>1153</v>
      </c>
      <c r="G25" s="103" t="s">
        <v>13</v>
      </c>
      <c r="H25" s="103" t="s">
        <v>909</v>
      </c>
      <c r="I25" s="104" t="s">
        <v>1154</v>
      </c>
      <c r="J25" s="105">
        <v>4</v>
      </c>
      <c r="K25" s="105">
        <v>8</v>
      </c>
      <c r="L25" s="105">
        <v>8</v>
      </c>
      <c r="M25" s="106">
        <v>20370</v>
      </c>
      <c r="N25" s="106">
        <v>162960</v>
      </c>
    </row>
    <row r="26" spans="1:14" x14ac:dyDescent="0.35">
      <c r="A26" s="101">
        <v>576708</v>
      </c>
      <c r="B26" s="101" t="s">
        <v>1197</v>
      </c>
      <c r="C26" s="102">
        <v>576708</v>
      </c>
      <c r="D26" s="103" t="s">
        <v>1162</v>
      </c>
      <c r="E26" s="103" t="s">
        <v>1198</v>
      </c>
      <c r="F26" s="103" t="s">
        <v>1153</v>
      </c>
      <c r="G26" s="103" t="s">
        <v>13</v>
      </c>
      <c r="H26" s="103" t="s">
        <v>922</v>
      </c>
      <c r="I26" s="104" t="s">
        <v>1154</v>
      </c>
      <c r="J26" s="105">
        <v>10</v>
      </c>
      <c r="K26" s="105">
        <v>12</v>
      </c>
      <c r="L26" s="105">
        <v>15</v>
      </c>
      <c r="M26" s="106">
        <v>30625.73</v>
      </c>
      <c r="N26" s="106">
        <v>367508.76</v>
      </c>
    </row>
    <row r="27" spans="1:14" x14ac:dyDescent="0.35">
      <c r="A27" s="101">
        <v>576709</v>
      </c>
      <c r="B27" s="101" t="s">
        <v>1199</v>
      </c>
      <c r="C27" s="102">
        <v>576709</v>
      </c>
      <c r="D27" s="103" t="s">
        <v>537</v>
      </c>
      <c r="E27" s="103" t="s">
        <v>1200</v>
      </c>
      <c r="F27" s="103" t="s">
        <v>1153</v>
      </c>
      <c r="G27" s="103" t="s">
        <v>13</v>
      </c>
      <c r="H27" s="103" t="s">
        <v>909</v>
      </c>
      <c r="I27" s="104" t="s">
        <v>1154</v>
      </c>
      <c r="J27" s="105">
        <v>1</v>
      </c>
      <c r="K27" s="105">
        <v>1</v>
      </c>
      <c r="L27" s="105">
        <v>2</v>
      </c>
      <c r="M27" s="106">
        <v>36575</v>
      </c>
      <c r="N27" s="106">
        <v>36575</v>
      </c>
    </row>
    <row r="28" spans="1:14" x14ac:dyDescent="0.35">
      <c r="A28" s="101">
        <v>576710</v>
      </c>
      <c r="B28" s="101" t="s">
        <v>1201</v>
      </c>
      <c r="C28" s="102">
        <v>576710</v>
      </c>
      <c r="D28" s="103" t="s">
        <v>537</v>
      </c>
      <c r="E28" s="103" t="s">
        <v>1202</v>
      </c>
      <c r="F28" s="103" t="s">
        <v>1153</v>
      </c>
      <c r="G28" s="103" t="s">
        <v>13</v>
      </c>
      <c r="H28" s="103" t="s">
        <v>909</v>
      </c>
      <c r="I28" s="104" t="s">
        <v>1154</v>
      </c>
      <c r="J28" s="105">
        <v>1</v>
      </c>
      <c r="K28" s="105">
        <v>1</v>
      </c>
      <c r="L28" s="105">
        <v>1</v>
      </c>
      <c r="M28" s="106">
        <v>36575</v>
      </c>
      <c r="N28" s="106">
        <v>36575</v>
      </c>
    </row>
    <row r="29" spans="1:14" x14ac:dyDescent="0.35">
      <c r="A29" s="101">
        <v>576711</v>
      </c>
      <c r="B29" s="101" t="s">
        <v>1203</v>
      </c>
      <c r="C29" s="102">
        <v>576711</v>
      </c>
      <c r="D29" s="103" t="s">
        <v>537</v>
      </c>
      <c r="E29" s="103" t="s">
        <v>1204</v>
      </c>
      <c r="F29" s="103" t="s">
        <v>1153</v>
      </c>
      <c r="G29" s="103" t="s">
        <v>13</v>
      </c>
      <c r="H29" s="103" t="s">
        <v>909</v>
      </c>
      <c r="I29" s="104" t="s">
        <v>1154</v>
      </c>
      <c r="J29" s="105">
        <v>1</v>
      </c>
      <c r="K29" s="105">
        <v>2</v>
      </c>
      <c r="L29" s="105">
        <v>2</v>
      </c>
      <c r="M29" s="106">
        <v>7760</v>
      </c>
      <c r="N29" s="106">
        <v>15520</v>
      </c>
    </row>
    <row r="30" spans="1:14" x14ac:dyDescent="0.35">
      <c r="A30" s="101">
        <v>576712</v>
      </c>
      <c r="B30" s="101" t="s">
        <v>1205</v>
      </c>
      <c r="C30" s="102">
        <v>576712</v>
      </c>
      <c r="D30" s="103" t="s">
        <v>537</v>
      </c>
      <c r="E30" s="103" t="s">
        <v>1156</v>
      </c>
      <c r="F30" s="103" t="s">
        <v>1153</v>
      </c>
      <c r="G30" s="103" t="s">
        <v>13</v>
      </c>
      <c r="H30" s="103" t="s">
        <v>909</v>
      </c>
      <c r="I30" s="104" t="s">
        <v>1154</v>
      </c>
      <c r="J30" s="105">
        <v>2</v>
      </c>
      <c r="K30" s="105">
        <v>0</v>
      </c>
      <c r="L30" s="105">
        <v>4</v>
      </c>
      <c r="M30" s="106">
        <v>0</v>
      </c>
      <c r="N30" s="106">
        <v>0</v>
      </c>
    </row>
    <row r="31" spans="1:14" x14ac:dyDescent="0.35">
      <c r="A31" s="101">
        <v>576713</v>
      </c>
      <c r="B31" s="101" t="s">
        <v>741</v>
      </c>
      <c r="C31" s="102">
        <v>576713</v>
      </c>
      <c r="D31" s="103" t="s">
        <v>1162</v>
      </c>
      <c r="E31" s="103" t="s">
        <v>1206</v>
      </c>
      <c r="F31" s="103" t="s">
        <v>1153</v>
      </c>
      <c r="G31" s="103" t="s">
        <v>13</v>
      </c>
      <c r="H31" s="103" t="s">
        <v>922</v>
      </c>
      <c r="I31" s="104" t="s">
        <v>1154</v>
      </c>
      <c r="J31" s="105">
        <v>10</v>
      </c>
      <c r="K31" s="105">
        <v>15</v>
      </c>
      <c r="L31" s="105">
        <v>15</v>
      </c>
      <c r="M31" s="106">
        <v>16611.47</v>
      </c>
      <c r="N31" s="106">
        <v>249172.05</v>
      </c>
    </row>
    <row r="32" spans="1:14" x14ac:dyDescent="0.35">
      <c r="A32" s="101">
        <v>576714</v>
      </c>
      <c r="B32" s="101" t="s">
        <v>1207</v>
      </c>
      <c r="C32" s="102">
        <v>576714</v>
      </c>
      <c r="D32" s="103" t="s">
        <v>537</v>
      </c>
      <c r="E32" s="103" t="s">
        <v>1208</v>
      </c>
      <c r="F32" s="103" t="s">
        <v>1153</v>
      </c>
      <c r="G32" s="103" t="s">
        <v>13</v>
      </c>
      <c r="H32" s="103" t="s">
        <v>909</v>
      </c>
      <c r="I32" s="104" t="s">
        <v>1154</v>
      </c>
      <c r="J32" s="105">
        <v>1</v>
      </c>
      <c r="K32" s="105">
        <v>2</v>
      </c>
      <c r="L32" s="105">
        <v>2</v>
      </c>
      <c r="M32" s="106">
        <v>193000</v>
      </c>
      <c r="N32" s="106">
        <v>386000</v>
      </c>
    </row>
    <row r="33" spans="1:14" x14ac:dyDescent="0.35">
      <c r="A33" s="107"/>
      <c r="B33" s="107"/>
      <c r="C33" s="108">
        <v>579781</v>
      </c>
      <c r="D33" s="109" t="s">
        <v>537</v>
      </c>
      <c r="E33" s="109" t="s">
        <v>1209</v>
      </c>
      <c r="F33" s="109" t="s">
        <v>1153</v>
      </c>
      <c r="G33" s="109" t="s">
        <v>13</v>
      </c>
      <c r="H33" s="109" t="s">
        <v>909</v>
      </c>
      <c r="I33" s="110" t="s">
        <v>1154</v>
      </c>
      <c r="J33" s="111">
        <v>1</v>
      </c>
      <c r="K33" s="111">
        <v>2</v>
      </c>
      <c r="L33" s="111">
        <v>2</v>
      </c>
      <c r="M33" s="112">
        <v>16850</v>
      </c>
      <c r="N33" s="112">
        <v>33700</v>
      </c>
    </row>
    <row r="34" spans="1:14" x14ac:dyDescent="0.35">
      <c r="A34" s="101">
        <v>579782</v>
      </c>
      <c r="B34" s="101" t="s">
        <v>1210</v>
      </c>
      <c r="C34" s="102">
        <v>579782</v>
      </c>
      <c r="D34" s="103" t="s">
        <v>1162</v>
      </c>
      <c r="E34" s="103" t="s">
        <v>1211</v>
      </c>
      <c r="F34" s="103" t="s">
        <v>1153</v>
      </c>
      <c r="G34" s="103" t="s">
        <v>13</v>
      </c>
      <c r="H34" s="103" t="s">
        <v>922</v>
      </c>
      <c r="I34" s="104" t="s">
        <v>1154</v>
      </c>
      <c r="J34" s="105">
        <v>10</v>
      </c>
      <c r="K34" s="105">
        <v>15</v>
      </c>
      <c r="L34" s="105">
        <v>15</v>
      </c>
      <c r="M34" s="106">
        <v>25631.599999999999</v>
      </c>
      <c r="N34" s="106">
        <v>384474</v>
      </c>
    </row>
    <row r="35" spans="1:14" x14ac:dyDescent="0.35">
      <c r="A35" s="101">
        <v>579783</v>
      </c>
      <c r="B35" s="101" t="s">
        <v>1212</v>
      </c>
      <c r="C35" s="102">
        <v>579783</v>
      </c>
      <c r="D35" s="103" t="s">
        <v>1162</v>
      </c>
      <c r="E35" s="103" t="s">
        <v>1213</v>
      </c>
      <c r="F35" s="103" t="s">
        <v>1153</v>
      </c>
      <c r="G35" s="103" t="s">
        <v>13</v>
      </c>
      <c r="H35" s="103" t="s">
        <v>922</v>
      </c>
      <c r="I35" s="104" t="s">
        <v>1154</v>
      </c>
      <c r="J35" s="105">
        <v>10</v>
      </c>
      <c r="K35" s="105">
        <v>2</v>
      </c>
      <c r="L35" s="105">
        <v>15</v>
      </c>
      <c r="M35" s="106">
        <v>20618</v>
      </c>
      <c r="N35" s="106">
        <v>41236</v>
      </c>
    </row>
    <row r="36" spans="1:14" x14ac:dyDescent="0.35">
      <c r="A36" s="101">
        <v>579784</v>
      </c>
      <c r="B36" s="101" t="s">
        <v>1214</v>
      </c>
      <c r="C36" s="102">
        <v>579784</v>
      </c>
      <c r="D36" s="103" t="s">
        <v>1162</v>
      </c>
      <c r="E36" s="103" t="s">
        <v>1215</v>
      </c>
      <c r="F36" s="103" t="s">
        <v>1153</v>
      </c>
      <c r="G36" s="103" t="s">
        <v>13</v>
      </c>
      <c r="H36" s="103" t="s">
        <v>922</v>
      </c>
      <c r="I36" s="104" t="s">
        <v>1154</v>
      </c>
      <c r="J36" s="105">
        <v>10</v>
      </c>
      <c r="K36" s="105">
        <v>2</v>
      </c>
      <c r="L36" s="105">
        <v>20</v>
      </c>
      <c r="M36" s="106">
        <v>28900</v>
      </c>
      <c r="N36" s="106">
        <v>57800</v>
      </c>
    </row>
    <row r="37" spans="1:14" x14ac:dyDescent="0.35">
      <c r="A37" s="101">
        <v>579785</v>
      </c>
      <c r="B37" s="101" t="s">
        <v>1216</v>
      </c>
      <c r="C37" s="102">
        <v>579785</v>
      </c>
      <c r="D37" s="103" t="s">
        <v>537</v>
      </c>
      <c r="E37" s="103" t="s">
        <v>1217</v>
      </c>
      <c r="F37" s="103" t="s">
        <v>1153</v>
      </c>
      <c r="G37" s="103" t="s">
        <v>13</v>
      </c>
      <c r="H37" s="103" t="s">
        <v>909</v>
      </c>
      <c r="I37" s="104" t="s">
        <v>1154</v>
      </c>
      <c r="J37" s="105">
        <v>1</v>
      </c>
      <c r="K37" s="105">
        <v>1</v>
      </c>
      <c r="L37" s="105">
        <v>2</v>
      </c>
      <c r="M37" s="106">
        <v>20500</v>
      </c>
      <c r="N37" s="106">
        <v>20500</v>
      </c>
    </row>
    <row r="38" spans="1:14" x14ac:dyDescent="0.35">
      <c r="A38" s="101">
        <v>579786</v>
      </c>
      <c r="B38" s="101" t="s">
        <v>1218</v>
      </c>
      <c r="C38" s="102">
        <v>579786</v>
      </c>
      <c r="D38" s="103" t="s">
        <v>537</v>
      </c>
      <c r="E38" s="103" t="s">
        <v>1219</v>
      </c>
      <c r="F38" s="103" t="s">
        <v>1153</v>
      </c>
      <c r="G38" s="103" t="s">
        <v>13</v>
      </c>
      <c r="H38" s="103" t="s">
        <v>909</v>
      </c>
      <c r="I38" s="104" t="s">
        <v>1154</v>
      </c>
      <c r="J38" s="105">
        <v>1</v>
      </c>
      <c r="K38" s="105">
        <v>2</v>
      </c>
      <c r="L38" s="105">
        <v>2</v>
      </c>
      <c r="M38" s="106">
        <v>12100</v>
      </c>
      <c r="N38" s="106">
        <v>24200</v>
      </c>
    </row>
    <row r="39" spans="1:14" x14ac:dyDescent="0.35">
      <c r="A39" s="101">
        <v>579787</v>
      </c>
      <c r="B39" s="101" t="s">
        <v>1220</v>
      </c>
      <c r="C39" s="102">
        <v>579787</v>
      </c>
      <c r="D39" s="103" t="s">
        <v>537</v>
      </c>
      <c r="E39" s="103" t="s">
        <v>1221</v>
      </c>
      <c r="F39" s="103" t="s">
        <v>1153</v>
      </c>
      <c r="G39" s="103" t="s">
        <v>13</v>
      </c>
      <c r="H39" s="103" t="s">
        <v>909</v>
      </c>
      <c r="I39" s="104" t="s">
        <v>1154</v>
      </c>
      <c r="J39" s="105">
        <v>1</v>
      </c>
      <c r="K39" s="105">
        <v>2</v>
      </c>
      <c r="L39" s="105">
        <v>2</v>
      </c>
      <c r="M39" s="106">
        <v>14500</v>
      </c>
      <c r="N39" s="106">
        <v>29000</v>
      </c>
    </row>
    <row r="40" spans="1:14" x14ac:dyDescent="0.35">
      <c r="A40" s="107"/>
      <c r="B40" s="107"/>
      <c r="C40" s="108">
        <v>579788</v>
      </c>
      <c r="D40" s="109" t="s">
        <v>537</v>
      </c>
      <c r="E40" s="109" t="s">
        <v>1222</v>
      </c>
      <c r="F40" s="109" t="s">
        <v>1153</v>
      </c>
      <c r="G40" s="109" t="s">
        <v>13</v>
      </c>
      <c r="H40" s="109" t="s">
        <v>909</v>
      </c>
      <c r="I40" s="110" t="s">
        <v>1154</v>
      </c>
      <c r="J40" s="111">
        <v>1</v>
      </c>
      <c r="K40" s="111">
        <v>2</v>
      </c>
      <c r="L40" s="111">
        <v>2</v>
      </c>
      <c r="M40" s="112">
        <v>14065.95</v>
      </c>
      <c r="N40" s="112">
        <v>28131.9</v>
      </c>
    </row>
    <row r="41" spans="1:14" x14ac:dyDescent="0.35">
      <c r="A41" s="107"/>
      <c r="B41" s="107"/>
      <c r="C41" s="108">
        <v>579789</v>
      </c>
      <c r="D41" s="109" t="s">
        <v>537</v>
      </c>
      <c r="E41" s="109" t="s">
        <v>1223</v>
      </c>
      <c r="F41" s="109" t="s">
        <v>1153</v>
      </c>
      <c r="G41" s="109" t="s">
        <v>13</v>
      </c>
      <c r="H41" s="109" t="s">
        <v>909</v>
      </c>
      <c r="I41" s="110" t="s">
        <v>1154</v>
      </c>
      <c r="J41" s="111">
        <v>1</v>
      </c>
      <c r="K41" s="111">
        <v>2</v>
      </c>
      <c r="L41" s="111">
        <v>2</v>
      </c>
      <c r="M41" s="112">
        <v>18893</v>
      </c>
      <c r="N41" s="112">
        <v>37786</v>
      </c>
    </row>
    <row r="42" spans="1:14" x14ac:dyDescent="0.35">
      <c r="A42" s="107"/>
      <c r="B42" s="107"/>
      <c r="C42" s="108">
        <v>579790</v>
      </c>
      <c r="D42" s="109" t="s">
        <v>537</v>
      </c>
      <c r="E42" s="109" t="s">
        <v>1224</v>
      </c>
      <c r="F42" s="109" t="s">
        <v>1153</v>
      </c>
      <c r="G42" s="109" t="s">
        <v>13</v>
      </c>
      <c r="H42" s="109" t="s">
        <v>909</v>
      </c>
      <c r="I42" s="110" t="s">
        <v>1154</v>
      </c>
      <c r="J42" s="111">
        <v>1</v>
      </c>
      <c r="K42" s="111">
        <v>2</v>
      </c>
      <c r="L42" s="111">
        <v>2</v>
      </c>
      <c r="M42" s="112">
        <v>6950</v>
      </c>
      <c r="N42" s="112">
        <v>13900</v>
      </c>
    </row>
    <row r="43" spans="1:14" x14ac:dyDescent="0.35">
      <c r="A43" s="101">
        <v>579791</v>
      </c>
      <c r="B43" s="101" t="s">
        <v>1225</v>
      </c>
      <c r="C43" s="102">
        <v>579791</v>
      </c>
      <c r="D43" s="103" t="s">
        <v>537</v>
      </c>
      <c r="E43" s="103" t="s">
        <v>1226</v>
      </c>
      <c r="F43" s="103" t="s">
        <v>1153</v>
      </c>
      <c r="G43" s="103" t="s">
        <v>13</v>
      </c>
      <c r="H43" s="103" t="s">
        <v>909</v>
      </c>
      <c r="I43" s="104" t="s">
        <v>1154</v>
      </c>
      <c r="J43" s="105">
        <v>1</v>
      </c>
      <c r="K43" s="105">
        <v>1</v>
      </c>
      <c r="L43" s="105">
        <v>1</v>
      </c>
      <c r="M43" s="106">
        <v>66749.05</v>
      </c>
      <c r="N43" s="106">
        <v>66749.05</v>
      </c>
    </row>
    <row r="44" spans="1:14" x14ac:dyDescent="0.35">
      <c r="A44" s="101">
        <v>579792</v>
      </c>
      <c r="B44" s="101" t="s">
        <v>1227</v>
      </c>
      <c r="C44" s="102">
        <v>579792</v>
      </c>
      <c r="D44" s="103" t="s">
        <v>537</v>
      </c>
      <c r="E44" s="103" t="s">
        <v>1228</v>
      </c>
      <c r="F44" s="103" t="s">
        <v>1153</v>
      </c>
      <c r="G44" s="103" t="s">
        <v>13</v>
      </c>
      <c r="H44" s="103" t="s">
        <v>909</v>
      </c>
      <c r="I44" s="104" t="s">
        <v>1154</v>
      </c>
      <c r="J44" s="105">
        <v>1</v>
      </c>
      <c r="K44" s="105">
        <v>2</v>
      </c>
      <c r="L44" s="105">
        <v>2</v>
      </c>
      <c r="M44" s="106">
        <v>11602.5</v>
      </c>
      <c r="N44" s="106">
        <v>23205</v>
      </c>
    </row>
    <row r="45" spans="1:14" x14ac:dyDescent="0.35">
      <c r="A45" s="101">
        <v>579793</v>
      </c>
      <c r="B45" s="101" t="s">
        <v>1229</v>
      </c>
      <c r="C45" s="102">
        <v>579793</v>
      </c>
      <c r="D45" s="103" t="s">
        <v>537</v>
      </c>
      <c r="E45" s="103" t="s">
        <v>1230</v>
      </c>
      <c r="F45" s="103" t="s">
        <v>1153</v>
      </c>
      <c r="G45" s="103" t="s">
        <v>13</v>
      </c>
      <c r="H45" s="103" t="s">
        <v>909</v>
      </c>
      <c r="I45" s="104" t="s">
        <v>1154</v>
      </c>
      <c r="J45" s="105">
        <v>1</v>
      </c>
      <c r="K45" s="105">
        <v>1</v>
      </c>
      <c r="L45" s="105">
        <v>2</v>
      </c>
      <c r="M45" s="106">
        <v>69985.850000000006</v>
      </c>
      <c r="N45" s="106">
        <v>69985.850000000006</v>
      </c>
    </row>
    <row r="46" spans="1:14" x14ac:dyDescent="0.35">
      <c r="A46" s="101">
        <v>579794</v>
      </c>
      <c r="B46" s="101" t="s">
        <v>1231</v>
      </c>
      <c r="C46" s="102">
        <v>579794</v>
      </c>
      <c r="D46" s="103" t="s">
        <v>537</v>
      </c>
      <c r="E46" s="103" t="s">
        <v>1232</v>
      </c>
      <c r="F46" s="103" t="s">
        <v>1153</v>
      </c>
      <c r="G46" s="103" t="s">
        <v>13</v>
      </c>
      <c r="H46" s="103" t="s">
        <v>909</v>
      </c>
      <c r="I46" s="104" t="s">
        <v>1154</v>
      </c>
      <c r="J46" s="105">
        <v>1</v>
      </c>
      <c r="K46" s="105">
        <v>2</v>
      </c>
      <c r="L46" s="105">
        <v>2</v>
      </c>
      <c r="M46" s="106">
        <v>61238.78</v>
      </c>
      <c r="N46" s="106">
        <v>122477.56</v>
      </c>
    </row>
    <row r="47" spans="1:14" x14ac:dyDescent="0.35">
      <c r="A47" s="101">
        <v>579795</v>
      </c>
      <c r="B47" s="101" t="s">
        <v>1233</v>
      </c>
      <c r="C47" s="102">
        <v>579795</v>
      </c>
      <c r="D47" s="103" t="s">
        <v>537</v>
      </c>
      <c r="E47" s="103" t="s">
        <v>1234</v>
      </c>
      <c r="F47" s="103" t="s">
        <v>1153</v>
      </c>
      <c r="G47" s="103" t="s">
        <v>13</v>
      </c>
      <c r="H47" s="103" t="s">
        <v>909</v>
      </c>
      <c r="I47" s="104" t="s">
        <v>1154</v>
      </c>
      <c r="J47" s="105">
        <v>1</v>
      </c>
      <c r="K47" s="105">
        <v>2</v>
      </c>
      <c r="L47" s="105">
        <v>2</v>
      </c>
      <c r="M47" s="106">
        <v>11598.6</v>
      </c>
      <c r="N47" s="106">
        <v>23197.200000000001</v>
      </c>
    </row>
    <row r="48" spans="1:14" x14ac:dyDescent="0.35">
      <c r="A48" s="101">
        <v>579796</v>
      </c>
      <c r="B48" s="101" t="s">
        <v>1235</v>
      </c>
      <c r="C48" s="102">
        <v>579796</v>
      </c>
      <c r="D48" s="103" t="s">
        <v>537</v>
      </c>
      <c r="E48" s="103" t="s">
        <v>1236</v>
      </c>
      <c r="F48" s="103" t="s">
        <v>1153</v>
      </c>
      <c r="G48" s="103" t="s">
        <v>13</v>
      </c>
      <c r="H48" s="103" t="s">
        <v>909</v>
      </c>
      <c r="I48" s="104" t="s">
        <v>1154</v>
      </c>
      <c r="J48" s="105">
        <v>1</v>
      </c>
      <c r="K48" s="105">
        <v>2</v>
      </c>
      <c r="L48" s="105">
        <v>2</v>
      </c>
      <c r="M48" s="106">
        <v>76900</v>
      </c>
      <c r="N48" s="106">
        <v>153800</v>
      </c>
    </row>
    <row r="49" spans="1:14" x14ac:dyDescent="0.35">
      <c r="A49" s="101">
        <v>579797</v>
      </c>
      <c r="B49" s="101" t="s">
        <v>1237</v>
      </c>
      <c r="C49" s="102">
        <v>579797</v>
      </c>
      <c r="D49" s="103" t="s">
        <v>537</v>
      </c>
      <c r="E49" s="103" t="s">
        <v>1238</v>
      </c>
      <c r="F49" s="103" t="s">
        <v>1153</v>
      </c>
      <c r="G49" s="103" t="s">
        <v>13</v>
      </c>
      <c r="H49" s="103" t="s">
        <v>909</v>
      </c>
      <c r="I49" s="104" t="s">
        <v>1154</v>
      </c>
      <c r="J49" s="105">
        <v>1</v>
      </c>
      <c r="K49" s="105">
        <v>2</v>
      </c>
      <c r="L49" s="105">
        <v>2</v>
      </c>
      <c r="M49" s="106">
        <v>15464.47</v>
      </c>
      <c r="N49" s="106">
        <v>30928.94</v>
      </c>
    </row>
    <row r="50" spans="1:14" x14ac:dyDescent="0.35">
      <c r="A50" s="101">
        <v>579798</v>
      </c>
      <c r="B50" s="101" t="s">
        <v>1239</v>
      </c>
      <c r="C50" s="102">
        <v>579798</v>
      </c>
      <c r="D50" s="103" t="s">
        <v>537</v>
      </c>
      <c r="E50" s="103" t="s">
        <v>1240</v>
      </c>
      <c r="F50" s="103" t="s">
        <v>1153</v>
      </c>
      <c r="G50" s="103" t="s">
        <v>13</v>
      </c>
      <c r="H50" s="103" t="s">
        <v>909</v>
      </c>
      <c r="I50" s="104" t="s">
        <v>1154</v>
      </c>
      <c r="J50" s="105">
        <v>1</v>
      </c>
      <c r="K50" s="105">
        <v>3</v>
      </c>
      <c r="L50" s="105">
        <v>3</v>
      </c>
      <c r="M50" s="106">
        <v>91042</v>
      </c>
      <c r="N50" s="106">
        <v>273126</v>
      </c>
    </row>
    <row r="51" spans="1:14" x14ac:dyDescent="0.35">
      <c r="A51" s="101">
        <v>579799</v>
      </c>
      <c r="B51" s="101" t="s">
        <v>1241</v>
      </c>
      <c r="C51" s="102">
        <v>579799</v>
      </c>
      <c r="D51" s="103" t="s">
        <v>537</v>
      </c>
      <c r="E51" s="103" t="s">
        <v>1242</v>
      </c>
      <c r="F51" s="103" t="s">
        <v>1153</v>
      </c>
      <c r="G51" s="103" t="s">
        <v>13</v>
      </c>
      <c r="H51" s="103" t="s">
        <v>909</v>
      </c>
      <c r="I51" s="104" t="s">
        <v>1154</v>
      </c>
      <c r="J51" s="105">
        <v>1</v>
      </c>
      <c r="K51" s="105">
        <v>2</v>
      </c>
      <c r="L51" s="105">
        <v>2</v>
      </c>
      <c r="M51" s="106">
        <v>893.11</v>
      </c>
      <c r="N51" s="106">
        <v>1786.22</v>
      </c>
    </row>
    <row r="52" spans="1:14" x14ac:dyDescent="0.35">
      <c r="A52" s="101">
        <v>579800</v>
      </c>
      <c r="B52" s="101" t="s">
        <v>1243</v>
      </c>
      <c r="C52" s="102">
        <v>579800</v>
      </c>
      <c r="D52" s="103" t="s">
        <v>537</v>
      </c>
      <c r="E52" s="103" t="s">
        <v>1244</v>
      </c>
      <c r="F52" s="103" t="s">
        <v>1153</v>
      </c>
      <c r="G52" s="103" t="s">
        <v>13</v>
      </c>
      <c r="H52" s="103" t="s">
        <v>909</v>
      </c>
      <c r="I52" s="104" t="s">
        <v>1154</v>
      </c>
      <c r="J52" s="105">
        <v>1</v>
      </c>
      <c r="K52" s="105">
        <v>2</v>
      </c>
      <c r="L52" s="105">
        <v>2</v>
      </c>
      <c r="M52" s="106">
        <v>893.11</v>
      </c>
      <c r="N52" s="106">
        <v>1786.22</v>
      </c>
    </row>
    <row r="53" spans="1:14" x14ac:dyDescent="0.35">
      <c r="A53" s="101">
        <v>579801</v>
      </c>
      <c r="B53" s="101" t="s">
        <v>1245</v>
      </c>
      <c r="C53" s="102">
        <v>579801</v>
      </c>
      <c r="D53" s="103" t="s">
        <v>537</v>
      </c>
      <c r="E53" s="103" t="s">
        <v>1156</v>
      </c>
      <c r="F53" s="103" t="s">
        <v>1153</v>
      </c>
      <c r="G53" s="103" t="s">
        <v>13</v>
      </c>
      <c r="H53" s="103" t="s">
        <v>909</v>
      </c>
      <c r="I53" s="104" t="s">
        <v>1154</v>
      </c>
      <c r="J53" s="105">
        <v>1</v>
      </c>
      <c r="K53" s="105">
        <v>0</v>
      </c>
      <c r="L53" s="105">
        <v>2</v>
      </c>
      <c r="M53" s="106">
        <v>0</v>
      </c>
      <c r="N53" s="106">
        <v>0</v>
      </c>
    </row>
    <row r="54" spans="1:14" x14ac:dyDescent="0.35">
      <c r="A54" s="107"/>
      <c r="B54" s="107"/>
      <c r="C54" s="108">
        <v>579803</v>
      </c>
      <c r="D54" s="109" t="s">
        <v>537</v>
      </c>
      <c r="E54" s="109" t="s">
        <v>1246</v>
      </c>
      <c r="F54" s="109" t="s">
        <v>1153</v>
      </c>
      <c r="G54" s="109" t="s">
        <v>13</v>
      </c>
      <c r="H54" s="109" t="s">
        <v>909</v>
      </c>
      <c r="I54" s="110" t="s">
        <v>1154</v>
      </c>
      <c r="J54" s="111">
        <v>1</v>
      </c>
      <c r="K54" s="111">
        <v>2</v>
      </c>
      <c r="L54" s="111">
        <v>2</v>
      </c>
      <c r="M54" s="112">
        <v>82712</v>
      </c>
      <c r="N54" s="112">
        <v>165424</v>
      </c>
    </row>
    <row r="55" spans="1:14" x14ac:dyDescent="0.35">
      <c r="A55" s="101">
        <v>579804</v>
      </c>
      <c r="B55" s="101" t="s">
        <v>1247</v>
      </c>
      <c r="C55" s="102">
        <v>579804</v>
      </c>
      <c r="D55" s="103" t="s">
        <v>537</v>
      </c>
      <c r="E55" s="103" t="s">
        <v>1248</v>
      </c>
      <c r="F55" s="103" t="s">
        <v>1153</v>
      </c>
      <c r="G55" s="103" t="s">
        <v>13</v>
      </c>
      <c r="H55" s="103" t="s">
        <v>909</v>
      </c>
      <c r="I55" s="104" t="s">
        <v>1154</v>
      </c>
      <c r="J55" s="105">
        <v>1</v>
      </c>
      <c r="K55" s="105">
        <v>2</v>
      </c>
      <c r="L55" s="105">
        <v>2</v>
      </c>
      <c r="M55" s="106">
        <v>66749.05</v>
      </c>
      <c r="N55" s="106">
        <v>133498.1</v>
      </c>
    </row>
    <row r="56" spans="1:14" x14ac:dyDescent="0.35">
      <c r="A56" s="101">
        <v>579805</v>
      </c>
      <c r="B56" s="101" t="s">
        <v>1249</v>
      </c>
      <c r="C56" s="102">
        <v>579805</v>
      </c>
      <c r="D56" s="103" t="s">
        <v>537</v>
      </c>
      <c r="E56" s="103" t="s">
        <v>1250</v>
      </c>
      <c r="F56" s="103" t="s">
        <v>1153</v>
      </c>
      <c r="G56" s="103" t="s">
        <v>13</v>
      </c>
      <c r="H56" s="103" t="s">
        <v>909</v>
      </c>
      <c r="I56" s="104" t="s">
        <v>1154</v>
      </c>
      <c r="J56" s="105">
        <v>2</v>
      </c>
      <c r="K56" s="105">
        <v>4</v>
      </c>
      <c r="L56" s="105">
        <v>4</v>
      </c>
      <c r="M56" s="106">
        <v>187515</v>
      </c>
      <c r="N56" s="106">
        <v>750060</v>
      </c>
    </row>
    <row r="57" spans="1:14" x14ac:dyDescent="0.35">
      <c r="A57" s="101">
        <v>579806</v>
      </c>
      <c r="B57" s="101" t="s">
        <v>1251</v>
      </c>
      <c r="C57" s="102">
        <v>579806</v>
      </c>
      <c r="D57" s="103" t="s">
        <v>537</v>
      </c>
      <c r="E57" s="103" t="s">
        <v>1252</v>
      </c>
      <c r="F57" s="103" t="s">
        <v>1153</v>
      </c>
      <c r="G57" s="103" t="s">
        <v>13</v>
      </c>
      <c r="H57" s="103" t="s">
        <v>909</v>
      </c>
      <c r="I57" s="104" t="s">
        <v>1154</v>
      </c>
      <c r="J57" s="105">
        <v>1</v>
      </c>
      <c r="K57" s="105">
        <v>51</v>
      </c>
      <c r="L57" s="105">
        <v>3</v>
      </c>
      <c r="M57" s="106">
        <v>31.86</v>
      </c>
      <c r="N57" s="106">
        <v>1624.86</v>
      </c>
    </row>
    <row r="58" spans="1:14" x14ac:dyDescent="0.35">
      <c r="A58" s="101">
        <v>579807</v>
      </c>
      <c r="B58" s="101" t="s">
        <v>1253</v>
      </c>
      <c r="C58" s="102">
        <v>579807</v>
      </c>
      <c r="D58" s="103" t="s">
        <v>537</v>
      </c>
      <c r="E58" s="103" t="s">
        <v>1156</v>
      </c>
      <c r="F58" s="103" t="s">
        <v>1153</v>
      </c>
      <c r="G58" s="103" t="s">
        <v>13</v>
      </c>
      <c r="H58" s="103" t="s">
        <v>909</v>
      </c>
      <c r="I58" s="104" t="s">
        <v>1154</v>
      </c>
      <c r="J58" s="105">
        <v>3</v>
      </c>
      <c r="K58" s="105">
        <v>0</v>
      </c>
      <c r="L58" s="105">
        <v>6</v>
      </c>
      <c r="M58" s="106">
        <v>0</v>
      </c>
      <c r="N58" s="106">
        <v>0</v>
      </c>
    </row>
    <row r="59" spans="1:14" x14ac:dyDescent="0.35">
      <c r="A59" s="101">
        <v>579808</v>
      </c>
      <c r="B59" s="101" t="s">
        <v>1254</v>
      </c>
      <c r="C59" s="102">
        <v>579808</v>
      </c>
      <c r="D59" s="103" t="s">
        <v>537</v>
      </c>
      <c r="E59" s="103" t="s">
        <v>1255</v>
      </c>
      <c r="F59" s="103" t="s">
        <v>1153</v>
      </c>
      <c r="G59" s="103" t="s">
        <v>13</v>
      </c>
      <c r="H59" s="103" t="s">
        <v>909</v>
      </c>
      <c r="I59" s="104" t="s">
        <v>1154</v>
      </c>
      <c r="J59" s="105">
        <v>1</v>
      </c>
      <c r="K59" s="105">
        <v>3</v>
      </c>
      <c r="L59" s="105">
        <v>3</v>
      </c>
      <c r="M59" s="106">
        <v>14438.78</v>
      </c>
      <c r="N59" s="106">
        <v>43316.34</v>
      </c>
    </row>
    <row r="60" spans="1:14" x14ac:dyDescent="0.35">
      <c r="A60" s="107"/>
      <c r="B60" s="107"/>
      <c r="C60" s="108">
        <v>579809</v>
      </c>
      <c r="D60" s="109" t="s">
        <v>537</v>
      </c>
      <c r="E60" s="109" t="s">
        <v>1256</v>
      </c>
      <c r="F60" s="109" t="s">
        <v>1153</v>
      </c>
      <c r="G60" s="109" t="s">
        <v>13</v>
      </c>
      <c r="H60" s="109" t="s">
        <v>909</v>
      </c>
      <c r="I60" s="110" t="s">
        <v>1154</v>
      </c>
      <c r="J60" s="111">
        <v>1</v>
      </c>
      <c r="K60" s="111">
        <v>2</v>
      </c>
      <c r="L60" s="111">
        <v>2</v>
      </c>
      <c r="M60" s="112">
        <v>29246.27</v>
      </c>
      <c r="N60" s="112">
        <v>58492.54</v>
      </c>
    </row>
    <row r="61" spans="1:14" x14ac:dyDescent="0.35">
      <c r="A61" s="101">
        <v>579811</v>
      </c>
      <c r="B61" s="101" t="s">
        <v>1235</v>
      </c>
      <c r="C61" s="102">
        <v>579811</v>
      </c>
      <c r="D61" s="103" t="s">
        <v>537</v>
      </c>
      <c r="E61" s="103" t="s">
        <v>1156</v>
      </c>
      <c r="F61" s="103" t="s">
        <v>1153</v>
      </c>
      <c r="G61" s="103" t="s">
        <v>13</v>
      </c>
      <c r="H61" s="103" t="s">
        <v>909</v>
      </c>
      <c r="I61" s="104" t="s">
        <v>1154</v>
      </c>
      <c r="J61" s="105">
        <v>1</v>
      </c>
      <c r="K61" s="105">
        <v>0</v>
      </c>
      <c r="L61" s="105">
        <v>2</v>
      </c>
      <c r="M61" s="106">
        <v>0</v>
      </c>
      <c r="N61" s="106">
        <v>0</v>
      </c>
    </row>
    <row r="62" spans="1:14" x14ac:dyDescent="0.35">
      <c r="A62" s="101">
        <v>579812</v>
      </c>
      <c r="B62" s="101" t="s">
        <v>1257</v>
      </c>
      <c r="C62" s="102">
        <v>579812</v>
      </c>
      <c r="D62" s="103" t="s">
        <v>537</v>
      </c>
      <c r="E62" s="103" t="s">
        <v>1156</v>
      </c>
      <c r="F62" s="103" t="s">
        <v>1153</v>
      </c>
      <c r="G62" s="103" t="s">
        <v>13</v>
      </c>
      <c r="H62" s="103" t="s">
        <v>909</v>
      </c>
      <c r="I62" s="104" t="s">
        <v>1154</v>
      </c>
      <c r="J62" s="105">
        <v>3</v>
      </c>
      <c r="K62" s="105">
        <v>0</v>
      </c>
      <c r="L62" s="105">
        <v>6</v>
      </c>
      <c r="M62" s="106">
        <v>0</v>
      </c>
      <c r="N62" s="106">
        <v>0</v>
      </c>
    </row>
    <row r="63" spans="1:14" x14ac:dyDescent="0.35">
      <c r="A63" s="107"/>
      <c r="B63" s="107"/>
      <c r="C63" s="108">
        <v>579813</v>
      </c>
      <c r="D63" s="109" t="s">
        <v>537</v>
      </c>
      <c r="E63" s="109" t="s">
        <v>1258</v>
      </c>
      <c r="F63" s="109" t="s">
        <v>1153</v>
      </c>
      <c r="G63" s="109" t="s">
        <v>13</v>
      </c>
      <c r="H63" s="109" t="s">
        <v>909</v>
      </c>
      <c r="I63" s="110" t="s">
        <v>1154</v>
      </c>
      <c r="J63" s="111">
        <v>5</v>
      </c>
      <c r="K63" s="111">
        <v>0</v>
      </c>
      <c r="L63" s="111">
        <v>10</v>
      </c>
      <c r="M63" s="112">
        <v>484.5</v>
      </c>
      <c r="N63" s="112">
        <v>0</v>
      </c>
    </row>
    <row r="64" spans="1:14" x14ac:dyDescent="0.35">
      <c r="A64" s="101">
        <v>579814</v>
      </c>
      <c r="B64" s="101" t="s">
        <v>1259</v>
      </c>
      <c r="C64" s="102">
        <v>579814</v>
      </c>
      <c r="D64" s="103" t="s">
        <v>537</v>
      </c>
      <c r="E64" s="103" t="s">
        <v>1260</v>
      </c>
      <c r="F64" s="103" t="s">
        <v>1153</v>
      </c>
      <c r="G64" s="103" t="s">
        <v>13</v>
      </c>
      <c r="H64" s="103" t="s">
        <v>909</v>
      </c>
      <c r="I64" s="104" t="s">
        <v>1154</v>
      </c>
      <c r="J64" s="105">
        <v>1</v>
      </c>
      <c r="K64" s="105">
        <v>2</v>
      </c>
      <c r="L64" s="105">
        <v>2</v>
      </c>
      <c r="M64" s="106">
        <v>66749.05</v>
      </c>
      <c r="N64" s="106">
        <v>133498.1</v>
      </c>
    </row>
    <row r="65" spans="1:14" x14ac:dyDescent="0.35">
      <c r="A65" s="101">
        <v>579815</v>
      </c>
      <c r="B65" s="101" t="s">
        <v>1261</v>
      </c>
      <c r="C65" s="102">
        <v>579815</v>
      </c>
      <c r="D65" s="103" t="s">
        <v>537</v>
      </c>
      <c r="E65" s="103" t="s">
        <v>1262</v>
      </c>
      <c r="F65" s="103" t="s">
        <v>1153</v>
      </c>
      <c r="G65" s="103" t="s">
        <v>13</v>
      </c>
      <c r="H65" s="103" t="s">
        <v>909</v>
      </c>
      <c r="I65" s="104" t="s">
        <v>1154</v>
      </c>
      <c r="J65" s="105">
        <v>1</v>
      </c>
      <c r="K65" s="105">
        <v>3</v>
      </c>
      <c r="L65" s="105">
        <v>3</v>
      </c>
      <c r="M65" s="106">
        <v>45</v>
      </c>
      <c r="N65" s="106">
        <v>135</v>
      </c>
    </row>
    <row r="66" spans="1:14" x14ac:dyDescent="0.35">
      <c r="A66" s="101">
        <v>579816</v>
      </c>
      <c r="B66" s="101" t="s">
        <v>1263</v>
      </c>
      <c r="C66" s="102">
        <v>579816</v>
      </c>
      <c r="D66" s="103" t="s">
        <v>537</v>
      </c>
      <c r="E66" s="103" t="s">
        <v>1264</v>
      </c>
      <c r="F66" s="103" t="s">
        <v>1153</v>
      </c>
      <c r="G66" s="103" t="s">
        <v>13</v>
      </c>
      <c r="H66" s="103" t="s">
        <v>909</v>
      </c>
      <c r="I66" s="104" t="s">
        <v>1154</v>
      </c>
      <c r="J66" s="105">
        <v>3</v>
      </c>
      <c r="K66" s="105">
        <v>6</v>
      </c>
      <c r="L66" s="105">
        <v>6</v>
      </c>
      <c r="M66" s="106">
        <v>1890</v>
      </c>
      <c r="N66" s="106">
        <v>11340</v>
      </c>
    </row>
    <row r="67" spans="1:14" x14ac:dyDescent="0.35">
      <c r="A67" s="107"/>
      <c r="B67" s="107"/>
      <c r="C67" s="108">
        <v>579817</v>
      </c>
      <c r="D67" s="109" t="s">
        <v>537</v>
      </c>
      <c r="E67" s="109" t="s">
        <v>1265</v>
      </c>
      <c r="F67" s="109" t="s">
        <v>1153</v>
      </c>
      <c r="G67" s="109" t="s">
        <v>13</v>
      </c>
      <c r="H67" s="109" t="s">
        <v>909</v>
      </c>
      <c r="I67" s="110" t="s">
        <v>1154</v>
      </c>
      <c r="J67" s="111">
        <v>4</v>
      </c>
      <c r="K67" s="111">
        <v>3</v>
      </c>
      <c r="L67" s="111">
        <v>10</v>
      </c>
      <c r="M67" s="112">
        <v>14</v>
      </c>
      <c r="N67" s="112">
        <v>42</v>
      </c>
    </row>
    <row r="68" spans="1:14" x14ac:dyDescent="0.35">
      <c r="A68" s="101">
        <v>579818</v>
      </c>
      <c r="B68" s="101" t="s">
        <v>1266</v>
      </c>
      <c r="C68" s="102">
        <v>579818</v>
      </c>
      <c r="D68" s="103" t="s">
        <v>537</v>
      </c>
      <c r="E68" s="103" t="s">
        <v>1267</v>
      </c>
      <c r="F68" s="103" t="s">
        <v>1153</v>
      </c>
      <c r="G68" s="103" t="s">
        <v>13</v>
      </c>
      <c r="H68" s="103" t="s">
        <v>909</v>
      </c>
      <c r="I68" s="104" t="s">
        <v>1154</v>
      </c>
      <c r="J68" s="105">
        <v>1</v>
      </c>
      <c r="K68" s="105">
        <v>3</v>
      </c>
      <c r="L68" s="105">
        <v>3</v>
      </c>
      <c r="M68" s="106">
        <v>90.67</v>
      </c>
      <c r="N68" s="106">
        <v>272.01</v>
      </c>
    </row>
    <row r="69" spans="1:14" x14ac:dyDescent="0.35">
      <c r="A69" s="101">
        <v>579819</v>
      </c>
      <c r="B69" s="101" t="s">
        <v>1268</v>
      </c>
      <c r="C69" s="102">
        <v>579819</v>
      </c>
      <c r="D69" s="103" t="s">
        <v>1162</v>
      </c>
      <c r="E69" s="103" t="s">
        <v>1269</v>
      </c>
      <c r="F69" s="103" t="s">
        <v>1153</v>
      </c>
      <c r="G69" s="103" t="s">
        <v>13</v>
      </c>
      <c r="H69" s="103" t="s">
        <v>922</v>
      </c>
      <c r="I69" s="104" t="s">
        <v>1154</v>
      </c>
      <c r="J69" s="105">
        <v>10</v>
      </c>
      <c r="K69" s="105">
        <v>10</v>
      </c>
      <c r="L69" s="105">
        <v>20</v>
      </c>
      <c r="M69" s="106">
        <v>62670.48</v>
      </c>
      <c r="N69" s="106">
        <v>626704.80000000005</v>
      </c>
    </row>
    <row r="70" spans="1:14" x14ac:dyDescent="0.35">
      <c r="A70" s="101">
        <v>579820</v>
      </c>
      <c r="B70" s="101" t="s">
        <v>1270</v>
      </c>
      <c r="C70" s="102">
        <v>579820</v>
      </c>
      <c r="D70" s="103" t="s">
        <v>537</v>
      </c>
      <c r="E70" s="103" t="s">
        <v>1271</v>
      </c>
      <c r="F70" s="103" t="s">
        <v>1153</v>
      </c>
      <c r="G70" s="103" t="s">
        <v>13</v>
      </c>
      <c r="H70" s="103" t="s">
        <v>909</v>
      </c>
      <c r="I70" s="104" t="s">
        <v>1154</v>
      </c>
      <c r="J70" s="105">
        <v>1</v>
      </c>
      <c r="K70" s="105">
        <v>2</v>
      </c>
      <c r="L70" s="105">
        <v>2</v>
      </c>
      <c r="M70" s="106">
        <v>66749.05</v>
      </c>
      <c r="N70" s="106">
        <v>133498.1</v>
      </c>
    </row>
    <row r="71" spans="1:14" x14ac:dyDescent="0.35">
      <c r="A71" s="101">
        <v>579821</v>
      </c>
      <c r="B71" s="101" t="s">
        <v>1263</v>
      </c>
      <c r="C71" s="102">
        <v>579821</v>
      </c>
      <c r="D71" s="103" t="s">
        <v>537</v>
      </c>
      <c r="E71" s="103" t="s">
        <v>1272</v>
      </c>
      <c r="F71" s="103" t="s">
        <v>1153</v>
      </c>
      <c r="G71" s="103" t="s">
        <v>13</v>
      </c>
      <c r="H71" s="103" t="s">
        <v>909</v>
      </c>
      <c r="I71" s="104" t="s">
        <v>1154</v>
      </c>
      <c r="J71" s="105">
        <v>3</v>
      </c>
      <c r="K71" s="105">
        <v>6</v>
      </c>
      <c r="L71" s="105">
        <v>6</v>
      </c>
      <c r="M71" s="106">
        <v>445.5</v>
      </c>
      <c r="N71" s="106">
        <v>2673</v>
      </c>
    </row>
    <row r="72" spans="1:14" x14ac:dyDescent="0.35">
      <c r="A72" s="101">
        <v>579822</v>
      </c>
      <c r="B72" s="101" t="s">
        <v>1273</v>
      </c>
      <c r="C72" s="102">
        <v>579822</v>
      </c>
      <c r="D72" s="103" t="s">
        <v>537</v>
      </c>
      <c r="E72" s="103" t="s">
        <v>1274</v>
      </c>
      <c r="F72" s="103" t="s">
        <v>1153</v>
      </c>
      <c r="G72" s="103" t="s">
        <v>13</v>
      </c>
      <c r="H72" s="103" t="s">
        <v>909</v>
      </c>
      <c r="I72" s="104" t="s">
        <v>1154</v>
      </c>
      <c r="J72" s="105">
        <v>4</v>
      </c>
      <c r="K72" s="105">
        <v>8</v>
      </c>
      <c r="L72" s="105">
        <v>8</v>
      </c>
      <c r="M72" s="106">
        <v>158.4</v>
      </c>
      <c r="N72" s="106">
        <v>1267.2</v>
      </c>
    </row>
    <row r="73" spans="1:14" x14ac:dyDescent="0.35">
      <c r="A73" s="101">
        <v>579823</v>
      </c>
      <c r="B73" s="101" t="s">
        <v>1275</v>
      </c>
      <c r="C73" s="102">
        <v>579823</v>
      </c>
      <c r="D73" s="103" t="s">
        <v>537</v>
      </c>
      <c r="E73" s="103" t="s">
        <v>1156</v>
      </c>
      <c r="F73" s="103" t="s">
        <v>1153</v>
      </c>
      <c r="G73" s="103" t="s">
        <v>13</v>
      </c>
      <c r="H73" s="103" t="s">
        <v>909</v>
      </c>
      <c r="I73" s="104" t="s">
        <v>1154</v>
      </c>
      <c r="J73" s="105">
        <v>1</v>
      </c>
      <c r="K73" s="105">
        <v>0</v>
      </c>
      <c r="L73" s="105">
        <v>2</v>
      </c>
      <c r="M73" s="106">
        <v>0</v>
      </c>
      <c r="N73" s="106">
        <v>0</v>
      </c>
    </row>
    <row r="74" spans="1:14" x14ac:dyDescent="0.35">
      <c r="A74" s="101">
        <v>579824</v>
      </c>
      <c r="B74" s="101" t="s">
        <v>1276</v>
      </c>
      <c r="C74" s="102">
        <v>579824</v>
      </c>
      <c r="D74" s="103" t="s">
        <v>537</v>
      </c>
      <c r="E74" s="103" t="s">
        <v>1277</v>
      </c>
      <c r="F74" s="103" t="s">
        <v>1153</v>
      </c>
      <c r="G74" s="103" t="s">
        <v>13</v>
      </c>
      <c r="H74" s="103" t="s">
        <v>909</v>
      </c>
      <c r="I74" s="104" t="s">
        <v>1154</v>
      </c>
      <c r="J74" s="105">
        <v>1</v>
      </c>
      <c r="K74" s="105">
        <v>43</v>
      </c>
      <c r="L74" s="105">
        <v>3</v>
      </c>
      <c r="M74" s="106">
        <v>89.63</v>
      </c>
      <c r="N74" s="106">
        <v>3854.09</v>
      </c>
    </row>
    <row r="75" spans="1:14" x14ac:dyDescent="0.35">
      <c r="A75" s="101">
        <v>579825</v>
      </c>
      <c r="B75" s="101" t="s">
        <v>1278</v>
      </c>
      <c r="C75" s="102">
        <v>579825</v>
      </c>
      <c r="D75" s="103" t="s">
        <v>537</v>
      </c>
      <c r="E75" s="103" t="s">
        <v>1262</v>
      </c>
      <c r="F75" s="103" t="s">
        <v>1153</v>
      </c>
      <c r="G75" s="103" t="s">
        <v>13</v>
      </c>
      <c r="H75" s="103" t="s">
        <v>909</v>
      </c>
      <c r="I75" s="104" t="s">
        <v>1154</v>
      </c>
      <c r="J75" s="105">
        <v>3</v>
      </c>
      <c r="K75" s="105">
        <v>6</v>
      </c>
      <c r="L75" s="105">
        <v>6</v>
      </c>
      <c r="M75" s="106">
        <v>98</v>
      </c>
      <c r="N75" s="106">
        <v>588</v>
      </c>
    </row>
    <row r="76" spans="1:14" x14ac:dyDescent="0.35">
      <c r="A76" s="101">
        <v>579826</v>
      </c>
      <c r="B76" s="101" t="s">
        <v>1279</v>
      </c>
      <c r="C76" s="102">
        <v>579826</v>
      </c>
      <c r="D76" s="103" t="s">
        <v>537</v>
      </c>
      <c r="E76" s="103" t="s">
        <v>1262</v>
      </c>
      <c r="F76" s="103" t="s">
        <v>1153</v>
      </c>
      <c r="G76" s="103" t="s">
        <v>13</v>
      </c>
      <c r="H76" s="103" t="s">
        <v>909</v>
      </c>
      <c r="I76" s="104" t="s">
        <v>1154</v>
      </c>
      <c r="J76" s="105">
        <v>1</v>
      </c>
      <c r="K76" s="105">
        <v>3</v>
      </c>
      <c r="L76" s="105">
        <v>3</v>
      </c>
      <c r="M76" s="106">
        <v>192</v>
      </c>
      <c r="N76" s="106">
        <v>576</v>
      </c>
    </row>
    <row r="77" spans="1:14" x14ac:dyDescent="0.35">
      <c r="A77" s="101">
        <v>579827</v>
      </c>
      <c r="B77" s="101" t="s">
        <v>1280</v>
      </c>
      <c r="C77" s="102">
        <v>579827</v>
      </c>
      <c r="D77" s="103" t="s">
        <v>537</v>
      </c>
      <c r="E77" s="103" t="s">
        <v>1262</v>
      </c>
      <c r="F77" s="103" t="s">
        <v>1153</v>
      </c>
      <c r="G77" s="103" t="s">
        <v>13</v>
      </c>
      <c r="H77" s="103" t="s">
        <v>909</v>
      </c>
      <c r="I77" s="104" t="s">
        <v>1154</v>
      </c>
      <c r="J77" s="105">
        <v>4</v>
      </c>
      <c r="K77" s="105">
        <v>8</v>
      </c>
      <c r="L77" s="105">
        <v>8</v>
      </c>
      <c r="M77" s="106">
        <v>380</v>
      </c>
      <c r="N77" s="106">
        <v>3040</v>
      </c>
    </row>
    <row r="78" spans="1:14" x14ac:dyDescent="0.35">
      <c r="A78" s="101">
        <v>579828</v>
      </c>
      <c r="B78" s="101" t="s">
        <v>1281</v>
      </c>
      <c r="C78" s="102">
        <v>579828</v>
      </c>
      <c r="D78" s="103" t="s">
        <v>537</v>
      </c>
      <c r="E78" s="103" t="s">
        <v>1282</v>
      </c>
      <c r="F78" s="103" t="s">
        <v>1153</v>
      </c>
      <c r="G78" s="103" t="s">
        <v>13</v>
      </c>
      <c r="H78" s="103" t="s">
        <v>909</v>
      </c>
      <c r="I78" s="104" t="s">
        <v>1154</v>
      </c>
      <c r="J78" s="105">
        <v>150</v>
      </c>
      <c r="K78" s="105">
        <v>0</v>
      </c>
      <c r="L78" s="105">
        <v>300</v>
      </c>
      <c r="M78" s="106">
        <v>45.4</v>
      </c>
      <c r="N78" s="106">
        <v>0</v>
      </c>
    </row>
    <row r="79" spans="1:14" x14ac:dyDescent="0.35">
      <c r="A79" s="101">
        <v>579829</v>
      </c>
      <c r="B79" s="101" t="s">
        <v>1166</v>
      </c>
      <c r="C79" s="102">
        <v>579829</v>
      </c>
      <c r="D79" s="103" t="s">
        <v>537</v>
      </c>
      <c r="E79" s="103" t="s">
        <v>1283</v>
      </c>
      <c r="F79" s="103" t="s">
        <v>1153</v>
      </c>
      <c r="G79" s="103" t="s">
        <v>13</v>
      </c>
      <c r="H79" s="103" t="s">
        <v>909</v>
      </c>
      <c r="I79" s="104" t="s">
        <v>1154</v>
      </c>
      <c r="J79" s="105">
        <v>1</v>
      </c>
      <c r="K79" s="105">
        <v>0</v>
      </c>
      <c r="L79" s="105">
        <v>2</v>
      </c>
      <c r="M79" s="106">
        <v>41527</v>
      </c>
      <c r="N79" s="106">
        <v>0</v>
      </c>
    </row>
    <row r="80" spans="1:14" x14ac:dyDescent="0.35">
      <c r="A80" s="101">
        <v>579830</v>
      </c>
      <c r="B80" s="101" t="s">
        <v>1284</v>
      </c>
      <c r="C80" s="102">
        <v>579830</v>
      </c>
      <c r="D80" s="103" t="s">
        <v>537</v>
      </c>
      <c r="E80" s="103" t="s">
        <v>1285</v>
      </c>
      <c r="F80" s="103" t="s">
        <v>1153</v>
      </c>
      <c r="G80" s="103" t="s">
        <v>13</v>
      </c>
      <c r="H80" s="103" t="s">
        <v>909</v>
      </c>
      <c r="I80" s="104" t="s">
        <v>1154</v>
      </c>
      <c r="J80" s="105">
        <v>1</v>
      </c>
      <c r="K80" s="105">
        <v>2</v>
      </c>
      <c r="L80" s="105">
        <v>2</v>
      </c>
      <c r="M80" s="106">
        <v>19905</v>
      </c>
      <c r="N80" s="106">
        <v>39810</v>
      </c>
    </row>
    <row r="81" spans="1:14" x14ac:dyDescent="0.35">
      <c r="A81" s="101">
        <v>579831</v>
      </c>
      <c r="B81" s="101" t="s">
        <v>1166</v>
      </c>
      <c r="C81" s="102">
        <v>579831</v>
      </c>
      <c r="D81" s="103" t="s">
        <v>537</v>
      </c>
      <c r="E81" s="103" t="s">
        <v>1286</v>
      </c>
      <c r="F81" s="103" t="s">
        <v>1153</v>
      </c>
      <c r="G81" s="103" t="s">
        <v>13</v>
      </c>
      <c r="H81" s="103" t="s">
        <v>909</v>
      </c>
      <c r="I81" s="104" t="s">
        <v>1154</v>
      </c>
      <c r="J81" s="105">
        <v>1</v>
      </c>
      <c r="K81" s="105">
        <v>2</v>
      </c>
      <c r="L81" s="105">
        <v>2</v>
      </c>
      <c r="M81" s="106">
        <v>19905</v>
      </c>
      <c r="N81" s="106">
        <v>39810</v>
      </c>
    </row>
    <row r="82" spans="1:14" x14ac:dyDescent="0.35">
      <c r="A82" s="101">
        <v>579832</v>
      </c>
      <c r="B82" s="101" t="s">
        <v>1287</v>
      </c>
      <c r="C82" s="102">
        <v>579832</v>
      </c>
      <c r="D82" s="103" t="s">
        <v>537</v>
      </c>
      <c r="E82" s="103" t="s">
        <v>1288</v>
      </c>
      <c r="F82" s="103" t="s">
        <v>1153</v>
      </c>
      <c r="G82" s="103" t="s">
        <v>13</v>
      </c>
      <c r="H82" s="103" t="s">
        <v>909</v>
      </c>
      <c r="I82" s="104" t="s">
        <v>1154</v>
      </c>
      <c r="J82" s="105">
        <v>1</v>
      </c>
      <c r="K82" s="105">
        <v>2</v>
      </c>
      <c r="L82" s="105">
        <v>2</v>
      </c>
      <c r="M82" s="106">
        <v>6205.25</v>
      </c>
      <c r="N82" s="106">
        <v>12410.5</v>
      </c>
    </row>
    <row r="83" spans="1:14" x14ac:dyDescent="0.35">
      <c r="A83" s="101">
        <v>579833</v>
      </c>
      <c r="B83" s="101" t="s">
        <v>1289</v>
      </c>
      <c r="C83" s="102">
        <v>579833</v>
      </c>
      <c r="D83" s="103" t="s">
        <v>537</v>
      </c>
      <c r="E83" s="103" t="s">
        <v>1290</v>
      </c>
      <c r="F83" s="103" t="s">
        <v>1153</v>
      </c>
      <c r="G83" s="103" t="s">
        <v>13</v>
      </c>
      <c r="H83" s="103" t="s">
        <v>909</v>
      </c>
      <c r="I83" s="104" t="s">
        <v>1154</v>
      </c>
      <c r="J83" s="105">
        <v>1</v>
      </c>
      <c r="K83" s="105">
        <v>2</v>
      </c>
      <c r="L83" s="105">
        <v>2</v>
      </c>
      <c r="M83" s="106">
        <v>20687.849999999999</v>
      </c>
      <c r="N83" s="106">
        <v>41375.699999999997</v>
      </c>
    </row>
    <row r="84" spans="1:14" x14ac:dyDescent="0.35">
      <c r="A84" s="101">
        <v>579834</v>
      </c>
      <c r="B84" s="101" t="s">
        <v>1218</v>
      </c>
      <c r="C84" s="102">
        <v>579834</v>
      </c>
      <c r="D84" s="103" t="s">
        <v>537</v>
      </c>
      <c r="E84" s="103" t="s">
        <v>1291</v>
      </c>
      <c r="F84" s="103" t="s">
        <v>1153</v>
      </c>
      <c r="G84" s="103" t="s">
        <v>13</v>
      </c>
      <c r="H84" s="103" t="s">
        <v>909</v>
      </c>
      <c r="I84" s="104" t="s">
        <v>1154</v>
      </c>
      <c r="J84" s="105">
        <v>1</v>
      </c>
      <c r="K84" s="105">
        <v>2</v>
      </c>
      <c r="L84" s="105">
        <v>2</v>
      </c>
      <c r="M84" s="106">
        <v>12450.24</v>
      </c>
      <c r="N84" s="106">
        <v>24900.48</v>
      </c>
    </row>
    <row r="85" spans="1:14" x14ac:dyDescent="0.35">
      <c r="A85" s="101">
        <v>579835</v>
      </c>
      <c r="B85" s="101" t="s">
        <v>1214</v>
      </c>
      <c r="C85" s="102">
        <v>579835</v>
      </c>
      <c r="D85" s="103" t="s">
        <v>1162</v>
      </c>
      <c r="E85" s="103" t="s">
        <v>1292</v>
      </c>
      <c r="F85" s="103" t="s">
        <v>1153</v>
      </c>
      <c r="G85" s="103" t="s">
        <v>13</v>
      </c>
      <c r="H85" s="103" t="s">
        <v>922</v>
      </c>
      <c r="I85" s="104" t="s">
        <v>1154</v>
      </c>
      <c r="J85" s="105">
        <v>10</v>
      </c>
      <c r="K85" s="105">
        <v>10</v>
      </c>
      <c r="L85" s="105">
        <v>20</v>
      </c>
      <c r="M85" s="106">
        <v>48575.4</v>
      </c>
      <c r="N85" s="106">
        <v>485754</v>
      </c>
    </row>
    <row r="86" spans="1:14" x14ac:dyDescent="0.35">
      <c r="A86" s="101">
        <v>579836</v>
      </c>
      <c r="B86" s="101" t="s">
        <v>1293</v>
      </c>
      <c r="C86" s="102">
        <v>579836</v>
      </c>
      <c r="D86" s="103" t="s">
        <v>537</v>
      </c>
      <c r="E86" s="103" t="s">
        <v>1294</v>
      </c>
      <c r="F86" s="103" t="s">
        <v>1153</v>
      </c>
      <c r="G86" s="103" t="s">
        <v>13</v>
      </c>
      <c r="H86" s="103" t="s">
        <v>909</v>
      </c>
      <c r="I86" s="104" t="s">
        <v>1154</v>
      </c>
      <c r="J86" s="105">
        <v>1</v>
      </c>
      <c r="K86" s="105">
        <v>2</v>
      </c>
      <c r="L86" s="105">
        <v>2</v>
      </c>
      <c r="M86" s="106">
        <v>12993.32</v>
      </c>
      <c r="N86" s="106">
        <v>25986.639999999999</v>
      </c>
    </row>
    <row r="87" spans="1:14" x14ac:dyDescent="0.35">
      <c r="A87" s="101">
        <v>579837</v>
      </c>
      <c r="B87" s="101" t="s">
        <v>1295</v>
      </c>
      <c r="C87" s="102">
        <v>579837</v>
      </c>
      <c r="D87" s="103" t="s">
        <v>537</v>
      </c>
      <c r="E87" s="103" t="s">
        <v>1296</v>
      </c>
      <c r="F87" s="103" t="s">
        <v>1153</v>
      </c>
      <c r="G87" s="103" t="s">
        <v>13</v>
      </c>
      <c r="H87" s="103" t="s">
        <v>909</v>
      </c>
      <c r="I87" s="104" t="s">
        <v>1154</v>
      </c>
      <c r="J87" s="105">
        <v>1</v>
      </c>
      <c r="K87" s="105">
        <v>2</v>
      </c>
      <c r="L87" s="105">
        <v>2</v>
      </c>
      <c r="M87" s="106">
        <v>64305</v>
      </c>
      <c r="N87" s="106">
        <v>128610</v>
      </c>
    </row>
    <row r="88" spans="1:14" x14ac:dyDescent="0.35">
      <c r="A88" s="101">
        <v>579838</v>
      </c>
      <c r="B88" s="101" t="s">
        <v>1297</v>
      </c>
      <c r="C88" s="102">
        <v>579838</v>
      </c>
      <c r="D88" s="103" t="s">
        <v>1162</v>
      </c>
      <c r="E88" s="103" t="s">
        <v>1298</v>
      </c>
      <c r="F88" s="103" t="s">
        <v>1153</v>
      </c>
      <c r="G88" s="103" t="s">
        <v>13</v>
      </c>
      <c r="H88" s="103" t="s">
        <v>922</v>
      </c>
      <c r="I88" s="104" t="s">
        <v>1154</v>
      </c>
      <c r="J88" s="105">
        <v>10</v>
      </c>
      <c r="K88" s="105">
        <v>0</v>
      </c>
      <c r="L88" s="105">
        <v>14</v>
      </c>
      <c r="M88" s="106">
        <v>56900</v>
      </c>
      <c r="N88" s="106">
        <v>0</v>
      </c>
    </row>
    <row r="89" spans="1:14" x14ac:dyDescent="0.35">
      <c r="A89" s="101">
        <v>579839</v>
      </c>
      <c r="B89" s="101" t="s">
        <v>1295</v>
      </c>
      <c r="C89" s="102">
        <v>579839</v>
      </c>
      <c r="D89" s="103" t="s">
        <v>537</v>
      </c>
      <c r="E89" s="103" t="s">
        <v>1299</v>
      </c>
      <c r="F89" s="103" t="s">
        <v>1153</v>
      </c>
      <c r="G89" s="103" t="s">
        <v>13</v>
      </c>
      <c r="H89" s="103" t="s">
        <v>909</v>
      </c>
      <c r="I89" s="104" t="s">
        <v>1154</v>
      </c>
      <c r="J89" s="105">
        <v>1</v>
      </c>
      <c r="K89" s="105">
        <v>2</v>
      </c>
      <c r="L89" s="105">
        <v>2</v>
      </c>
      <c r="M89" s="106">
        <v>276668</v>
      </c>
      <c r="N89" s="106">
        <v>553336</v>
      </c>
    </row>
    <row r="90" spans="1:14" x14ac:dyDescent="0.35">
      <c r="A90" s="107"/>
      <c r="B90" s="107"/>
      <c r="C90" s="108">
        <v>579840</v>
      </c>
      <c r="D90" s="109" t="s">
        <v>537</v>
      </c>
      <c r="E90" s="109" t="s">
        <v>1300</v>
      </c>
      <c r="F90" s="109" t="s">
        <v>1153</v>
      </c>
      <c r="G90" s="109" t="s">
        <v>13</v>
      </c>
      <c r="H90" s="109" t="s">
        <v>909</v>
      </c>
      <c r="I90" s="110" t="s">
        <v>1154</v>
      </c>
      <c r="J90" s="111">
        <v>1</v>
      </c>
      <c r="K90" s="111">
        <v>2</v>
      </c>
      <c r="L90" s="111">
        <v>2</v>
      </c>
      <c r="M90" s="112">
        <v>51580</v>
      </c>
      <c r="N90" s="112">
        <v>103160</v>
      </c>
    </row>
    <row r="91" spans="1:14" x14ac:dyDescent="0.35">
      <c r="A91" s="101">
        <v>579841</v>
      </c>
      <c r="B91" s="101" t="s">
        <v>1301</v>
      </c>
      <c r="C91" s="102">
        <v>579841</v>
      </c>
      <c r="D91" s="103" t="s">
        <v>537</v>
      </c>
      <c r="E91" s="103" t="s">
        <v>1302</v>
      </c>
      <c r="F91" s="103" t="s">
        <v>1153</v>
      </c>
      <c r="G91" s="103" t="s">
        <v>13</v>
      </c>
      <c r="H91" s="103" t="s">
        <v>909</v>
      </c>
      <c r="I91" s="104" t="s">
        <v>1154</v>
      </c>
      <c r="J91" s="105">
        <v>1</v>
      </c>
      <c r="K91" s="105">
        <v>2</v>
      </c>
      <c r="L91" s="105">
        <v>2</v>
      </c>
      <c r="M91" s="106">
        <v>78808</v>
      </c>
      <c r="N91" s="106">
        <v>157616</v>
      </c>
    </row>
    <row r="92" spans="1:14" x14ac:dyDescent="0.35">
      <c r="A92" s="101">
        <v>579842</v>
      </c>
      <c r="B92" s="101" t="s">
        <v>1303</v>
      </c>
      <c r="C92" s="102">
        <v>579842</v>
      </c>
      <c r="D92" s="103" t="s">
        <v>1162</v>
      </c>
      <c r="E92" s="103" t="s">
        <v>1304</v>
      </c>
      <c r="F92" s="103" t="s">
        <v>1153</v>
      </c>
      <c r="G92" s="103" t="s">
        <v>13</v>
      </c>
      <c r="H92" s="103" t="s">
        <v>922</v>
      </c>
      <c r="I92" s="104" t="s">
        <v>1154</v>
      </c>
      <c r="J92" s="105">
        <v>4</v>
      </c>
      <c r="K92" s="105">
        <v>1</v>
      </c>
      <c r="L92" s="105">
        <v>12</v>
      </c>
      <c r="M92" s="106">
        <v>123030.32</v>
      </c>
      <c r="N92" s="106">
        <v>123030.32</v>
      </c>
    </row>
    <row r="93" spans="1:14" x14ac:dyDescent="0.35">
      <c r="A93" s="101">
        <v>579843</v>
      </c>
      <c r="B93" s="101" t="s">
        <v>1305</v>
      </c>
      <c r="C93" s="102">
        <v>579843</v>
      </c>
      <c r="D93" s="103" t="s">
        <v>537</v>
      </c>
      <c r="E93" s="103" t="s">
        <v>1306</v>
      </c>
      <c r="F93" s="103" t="s">
        <v>1153</v>
      </c>
      <c r="G93" s="103" t="s">
        <v>13</v>
      </c>
      <c r="H93" s="103" t="s">
        <v>909</v>
      </c>
      <c r="I93" s="104" t="s">
        <v>1154</v>
      </c>
      <c r="J93" s="105">
        <v>1</v>
      </c>
      <c r="K93" s="105">
        <v>1</v>
      </c>
      <c r="L93" s="105">
        <v>2</v>
      </c>
      <c r="M93" s="106">
        <v>29575</v>
      </c>
      <c r="N93" s="106">
        <v>29575</v>
      </c>
    </row>
    <row r="94" spans="1:14" x14ac:dyDescent="0.35">
      <c r="A94" s="101">
        <v>579844</v>
      </c>
      <c r="B94" s="101" t="s">
        <v>1307</v>
      </c>
      <c r="C94" s="102">
        <v>579844</v>
      </c>
      <c r="D94" s="103" t="s">
        <v>537</v>
      </c>
      <c r="E94" s="103" t="s">
        <v>1308</v>
      </c>
      <c r="F94" s="103" t="s">
        <v>1153</v>
      </c>
      <c r="G94" s="103" t="s">
        <v>13</v>
      </c>
      <c r="H94" s="103" t="s">
        <v>909</v>
      </c>
      <c r="I94" s="104" t="s">
        <v>1154</v>
      </c>
      <c r="J94" s="105">
        <v>5</v>
      </c>
      <c r="K94" s="105">
        <v>7</v>
      </c>
      <c r="L94" s="105">
        <v>10</v>
      </c>
      <c r="M94" s="106">
        <v>11384.5</v>
      </c>
      <c r="N94" s="106">
        <v>79691.5</v>
      </c>
    </row>
    <row r="95" spans="1:14" x14ac:dyDescent="0.35">
      <c r="A95" s="101">
        <v>579845</v>
      </c>
      <c r="B95" s="101" t="s">
        <v>1309</v>
      </c>
      <c r="C95" s="102">
        <v>579845</v>
      </c>
      <c r="D95" s="103" t="s">
        <v>537</v>
      </c>
      <c r="E95" s="103" t="s">
        <v>1310</v>
      </c>
      <c r="F95" s="103" t="s">
        <v>1153</v>
      </c>
      <c r="G95" s="103" t="s">
        <v>13</v>
      </c>
      <c r="H95" s="103" t="s">
        <v>909</v>
      </c>
      <c r="I95" s="104" t="s">
        <v>1154</v>
      </c>
      <c r="J95" s="105">
        <v>1</v>
      </c>
      <c r="K95" s="105">
        <v>2</v>
      </c>
      <c r="L95" s="105">
        <v>2</v>
      </c>
      <c r="M95" s="106">
        <v>4501</v>
      </c>
      <c r="N95" s="106">
        <v>9002</v>
      </c>
    </row>
    <row r="96" spans="1:14" x14ac:dyDescent="0.35">
      <c r="A96" s="101">
        <v>579846</v>
      </c>
      <c r="B96" s="101" t="s">
        <v>1311</v>
      </c>
      <c r="C96" s="102">
        <v>579846</v>
      </c>
      <c r="D96" s="103" t="s">
        <v>537</v>
      </c>
      <c r="E96" s="103" t="s">
        <v>1312</v>
      </c>
      <c r="F96" s="103" t="s">
        <v>1153</v>
      </c>
      <c r="G96" s="103" t="s">
        <v>13</v>
      </c>
      <c r="H96" s="103" t="s">
        <v>909</v>
      </c>
      <c r="I96" s="104" t="s">
        <v>1154</v>
      </c>
      <c r="J96" s="105">
        <v>1</v>
      </c>
      <c r="K96" s="105">
        <v>2</v>
      </c>
      <c r="L96" s="105">
        <v>2</v>
      </c>
      <c r="M96" s="106">
        <v>36000</v>
      </c>
      <c r="N96" s="106">
        <v>72000</v>
      </c>
    </row>
    <row r="97" spans="1:14" x14ac:dyDescent="0.35">
      <c r="A97" s="101">
        <v>579847</v>
      </c>
      <c r="B97" s="101" t="s">
        <v>1214</v>
      </c>
      <c r="C97" s="102">
        <v>579847</v>
      </c>
      <c r="D97" s="103" t="s">
        <v>537</v>
      </c>
      <c r="E97" s="103" t="s">
        <v>1313</v>
      </c>
      <c r="F97" s="103" t="s">
        <v>1153</v>
      </c>
      <c r="G97" s="103" t="s">
        <v>13</v>
      </c>
      <c r="H97" s="103" t="s">
        <v>909</v>
      </c>
      <c r="I97" s="104" t="s">
        <v>1154</v>
      </c>
      <c r="J97" s="105">
        <v>1</v>
      </c>
      <c r="K97" s="105">
        <v>2</v>
      </c>
      <c r="L97" s="105">
        <v>2</v>
      </c>
      <c r="M97" s="106">
        <v>93322</v>
      </c>
      <c r="N97" s="106">
        <v>186644</v>
      </c>
    </row>
    <row r="98" spans="1:14" x14ac:dyDescent="0.35">
      <c r="A98" s="101">
        <v>579848</v>
      </c>
      <c r="B98" s="101" t="s">
        <v>1314</v>
      </c>
      <c r="C98" s="102">
        <v>579848</v>
      </c>
      <c r="D98" s="103" t="s">
        <v>537</v>
      </c>
      <c r="E98" s="103" t="s">
        <v>1315</v>
      </c>
      <c r="F98" s="103" t="s">
        <v>1153</v>
      </c>
      <c r="G98" s="103" t="s">
        <v>13</v>
      </c>
      <c r="H98" s="103" t="s">
        <v>909</v>
      </c>
      <c r="I98" s="104" t="s">
        <v>1154</v>
      </c>
      <c r="J98" s="105">
        <v>1</v>
      </c>
      <c r="K98" s="105">
        <v>2</v>
      </c>
      <c r="L98" s="105">
        <v>2</v>
      </c>
      <c r="M98" s="106">
        <v>23417.4</v>
      </c>
      <c r="N98" s="106">
        <v>46834.8</v>
      </c>
    </row>
    <row r="99" spans="1:14" x14ac:dyDescent="0.35">
      <c r="A99" s="101">
        <v>579849</v>
      </c>
      <c r="B99" s="101" t="s">
        <v>1316</v>
      </c>
      <c r="C99" s="102">
        <v>579849</v>
      </c>
      <c r="D99" s="103" t="s">
        <v>537</v>
      </c>
      <c r="E99" s="103" t="s">
        <v>1317</v>
      </c>
      <c r="F99" s="103" t="s">
        <v>1153</v>
      </c>
      <c r="G99" s="103" t="s">
        <v>13</v>
      </c>
      <c r="H99" s="103" t="s">
        <v>909</v>
      </c>
      <c r="I99" s="104" t="s">
        <v>1154</v>
      </c>
      <c r="J99" s="105">
        <v>1</v>
      </c>
      <c r="K99" s="105">
        <v>1</v>
      </c>
      <c r="L99" s="105">
        <v>2</v>
      </c>
      <c r="M99" s="106">
        <v>17499.61</v>
      </c>
      <c r="N99" s="106">
        <v>17499.61</v>
      </c>
    </row>
    <row r="100" spans="1:14" x14ac:dyDescent="0.35">
      <c r="A100" s="101">
        <v>579850</v>
      </c>
      <c r="B100" s="101" t="s">
        <v>1318</v>
      </c>
      <c r="C100" s="102">
        <v>579850</v>
      </c>
      <c r="D100" s="103" t="s">
        <v>1162</v>
      </c>
      <c r="E100" s="103" t="s">
        <v>1319</v>
      </c>
      <c r="F100" s="103" t="s">
        <v>1153</v>
      </c>
      <c r="G100" s="103" t="s">
        <v>13</v>
      </c>
      <c r="H100" s="103" t="s">
        <v>922</v>
      </c>
      <c r="I100" s="104" t="s">
        <v>1154</v>
      </c>
      <c r="J100" s="105">
        <v>10</v>
      </c>
      <c r="K100" s="105">
        <v>0</v>
      </c>
      <c r="L100" s="105">
        <v>15</v>
      </c>
      <c r="M100" s="106">
        <v>37237.72</v>
      </c>
      <c r="N100" s="106">
        <v>0</v>
      </c>
    </row>
    <row r="101" spans="1:14" x14ac:dyDescent="0.35">
      <c r="A101" s="101">
        <v>579851</v>
      </c>
      <c r="B101" s="101" t="s">
        <v>1320</v>
      </c>
      <c r="C101" s="102">
        <v>579851</v>
      </c>
      <c r="D101" s="103" t="s">
        <v>537</v>
      </c>
      <c r="E101" s="103" t="s">
        <v>1156</v>
      </c>
      <c r="F101" s="103" t="s">
        <v>1153</v>
      </c>
      <c r="G101" s="103" t="s">
        <v>13</v>
      </c>
      <c r="H101" s="103" t="s">
        <v>909</v>
      </c>
      <c r="I101" s="104" t="s">
        <v>1154</v>
      </c>
      <c r="J101" s="105">
        <v>1</v>
      </c>
      <c r="K101" s="105">
        <v>0</v>
      </c>
      <c r="L101" s="105">
        <v>2</v>
      </c>
      <c r="M101" s="106">
        <v>0</v>
      </c>
      <c r="N101" s="106">
        <v>0</v>
      </c>
    </row>
    <row r="102" spans="1:14" x14ac:dyDescent="0.35">
      <c r="A102" s="101">
        <v>579852</v>
      </c>
      <c r="B102" s="101" t="s">
        <v>1321</v>
      </c>
      <c r="C102" s="102">
        <v>579852</v>
      </c>
      <c r="D102" s="103" t="s">
        <v>537</v>
      </c>
      <c r="E102" s="103" t="s">
        <v>1156</v>
      </c>
      <c r="F102" s="103" t="s">
        <v>1153</v>
      </c>
      <c r="G102" s="103" t="s">
        <v>13</v>
      </c>
      <c r="H102" s="103" t="s">
        <v>909</v>
      </c>
      <c r="I102" s="104" t="s">
        <v>1154</v>
      </c>
      <c r="J102" s="105">
        <v>1</v>
      </c>
      <c r="K102" s="105">
        <v>0</v>
      </c>
      <c r="L102" s="105">
        <v>2</v>
      </c>
      <c r="M102" s="106">
        <v>15000</v>
      </c>
      <c r="N102" s="106">
        <v>0</v>
      </c>
    </row>
    <row r="103" spans="1:14" x14ac:dyDescent="0.35">
      <c r="A103" s="101">
        <v>579853</v>
      </c>
      <c r="B103" s="101" t="s">
        <v>1322</v>
      </c>
      <c r="C103" s="102">
        <v>579853</v>
      </c>
      <c r="D103" s="103" t="s">
        <v>537</v>
      </c>
      <c r="E103" s="103" t="s">
        <v>1323</v>
      </c>
      <c r="F103" s="103" t="s">
        <v>1153</v>
      </c>
      <c r="G103" s="103" t="s">
        <v>13</v>
      </c>
      <c r="H103" s="103" t="s">
        <v>909</v>
      </c>
      <c r="I103" s="104" t="s">
        <v>1154</v>
      </c>
      <c r="J103" s="105">
        <v>1</v>
      </c>
      <c r="K103" s="105">
        <v>2</v>
      </c>
      <c r="L103" s="105">
        <v>2</v>
      </c>
      <c r="M103" s="106">
        <v>55766.400000000001</v>
      </c>
      <c r="N103" s="106">
        <v>111532.8</v>
      </c>
    </row>
    <row r="104" spans="1:14" x14ac:dyDescent="0.35">
      <c r="A104" s="101">
        <v>579854</v>
      </c>
      <c r="B104" s="101" t="s">
        <v>1324</v>
      </c>
      <c r="C104" s="102">
        <v>579854</v>
      </c>
      <c r="D104" s="103" t="s">
        <v>537</v>
      </c>
      <c r="E104" s="103" t="s">
        <v>1325</v>
      </c>
      <c r="F104" s="103" t="s">
        <v>1153</v>
      </c>
      <c r="G104" s="103" t="s">
        <v>13</v>
      </c>
      <c r="H104" s="103" t="s">
        <v>909</v>
      </c>
      <c r="I104" s="104" t="s">
        <v>1154</v>
      </c>
      <c r="J104" s="105">
        <v>1</v>
      </c>
      <c r="K104" s="105">
        <v>2</v>
      </c>
      <c r="L104" s="105">
        <v>2</v>
      </c>
      <c r="M104" s="106">
        <v>27500</v>
      </c>
      <c r="N104" s="106">
        <v>55000</v>
      </c>
    </row>
    <row r="105" spans="1:14" x14ac:dyDescent="0.35">
      <c r="A105" s="101">
        <v>579855</v>
      </c>
      <c r="B105" s="101" t="s">
        <v>1326</v>
      </c>
      <c r="C105" s="102">
        <v>579855</v>
      </c>
      <c r="D105" s="103" t="s">
        <v>1162</v>
      </c>
      <c r="E105" s="103" t="s">
        <v>1327</v>
      </c>
      <c r="F105" s="103" t="s">
        <v>1153</v>
      </c>
      <c r="G105" s="103" t="s">
        <v>13</v>
      </c>
      <c r="H105" s="103" t="s">
        <v>922</v>
      </c>
      <c r="I105" s="104" t="s">
        <v>1154</v>
      </c>
      <c r="J105" s="105">
        <v>20</v>
      </c>
      <c r="K105" s="105">
        <v>21</v>
      </c>
      <c r="L105" s="105">
        <v>40</v>
      </c>
      <c r="M105" s="106">
        <v>21111.32</v>
      </c>
      <c r="N105" s="106">
        <v>443337.72</v>
      </c>
    </row>
    <row r="106" spans="1:14" x14ac:dyDescent="0.35">
      <c r="A106" s="101">
        <v>579856</v>
      </c>
      <c r="B106" s="101" t="s">
        <v>1328</v>
      </c>
      <c r="C106" s="102">
        <v>579856</v>
      </c>
      <c r="D106" s="103" t="s">
        <v>537</v>
      </c>
      <c r="E106" s="103" t="s">
        <v>1329</v>
      </c>
      <c r="F106" s="103" t="s">
        <v>1153</v>
      </c>
      <c r="G106" s="103" t="s">
        <v>13</v>
      </c>
      <c r="H106" s="103" t="s">
        <v>909</v>
      </c>
      <c r="I106" s="104" t="s">
        <v>1154</v>
      </c>
      <c r="J106" s="105">
        <v>1</v>
      </c>
      <c r="K106" s="105">
        <v>2</v>
      </c>
      <c r="L106" s="105">
        <v>2</v>
      </c>
      <c r="M106" s="106">
        <v>471606</v>
      </c>
      <c r="N106" s="106">
        <v>943212</v>
      </c>
    </row>
    <row r="107" spans="1:14" x14ac:dyDescent="0.35">
      <c r="A107" s="101">
        <v>579857</v>
      </c>
      <c r="B107" s="101" t="s">
        <v>1330</v>
      </c>
      <c r="C107" s="102">
        <v>579857</v>
      </c>
      <c r="D107" s="103" t="s">
        <v>537</v>
      </c>
      <c r="E107" s="103" t="s">
        <v>1315</v>
      </c>
      <c r="F107" s="103" t="s">
        <v>1153</v>
      </c>
      <c r="G107" s="103" t="s">
        <v>13</v>
      </c>
      <c r="H107" s="103" t="s">
        <v>909</v>
      </c>
      <c r="I107" s="104" t="s">
        <v>1154</v>
      </c>
      <c r="J107" s="105">
        <v>1</v>
      </c>
      <c r="K107" s="105">
        <v>2</v>
      </c>
      <c r="L107" s="105">
        <v>2</v>
      </c>
      <c r="M107" s="106">
        <v>787.92</v>
      </c>
      <c r="N107" s="106">
        <v>1575.84</v>
      </c>
    </row>
    <row r="108" spans="1:14" x14ac:dyDescent="0.35">
      <c r="A108" s="101">
        <v>579858</v>
      </c>
      <c r="B108" s="101" t="s">
        <v>1331</v>
      </c>
      <c r="C108" s="102">
        <v>579858</v>
      </c>
      <c r="D108" s="103" t="s">
        <v>537</v>
      </c>
      <c r="E108" s="103" t="s">
        <v>1315</v>
      </c>
      <c r="F108" s="103" t="s">
        <v>1153</v>
      </c>
      <c r="G108" s="103" t="s">
        <v>13</v>
      </c>
      <c r="H108" s="103" t="s">
        <v>909</v>
      </c>
      <c r="I108" s="104" t="s">
        <v>1154</v>
      </c>
      <c r="J108" s="105">
        <v>1</v>
      </c>
      <c r="K108" s="105">
        <v>2</v>
      </c>
      <c r="L108" s="105">
        <v>2</v>
      </c>
      <c r="M108" s="106">
        <v>750</v>
      </c>
      <c r="N108" s="106">
        <v>1500</v>
      </c>
    </row>
    <row r="109" spans="1:14" x14ac:dyDescent="0.35">
      <c r="A109" s="101">
        <v>580241</v>
      </c>
      <c r="B109" s="101" t="s">
        <v>1332</v>
      </c>
      <c r="C109" s="102">
        <v>580241</v>
      </c>
      <c r="D109" s="103" t="s">
        <v>537</v>
      </c>
      <c r="E109" s="103" t="s">
        <v>1333</v>
      </c>
      <c r="F109" s="103" t="s">
        <v>1153</v>
      </c>
      <c r="G109" s="103" t="s">
        <v>13</v>
      </c>
      <c r="H109" s="103" t="s">
        <v>909</v>
      </c>
      <c r="I109" s="104" t="s">
        <v>1154</v>
      </c>
      <c r="J109" s="105">
        <v>2</v>
      </c>
      <c r="K109" s="105">
        <v>2</v>
      </c>
      <c r="L109" s="105">
        <v>4</v>
      </c>
      <c r="M109" s="106">
        <v>3092</v>
      </c>
      <c r="N109" s="106">
        <v>6184</v>
      </c>
    </row>
    <row r="110" spans="1:14" x14ac:dyDescent="0.35">
      <c r="A110" s="101">
        <v>580242</v>
      </c>
      <c r="B110" s="101" t="s">
        <v>1334</v>
      </c>
      <c r="C110" s="102">
        <v>580242</v>
      </c>
      <c r="D110" s="103" t="s">
        <v>537</v>
      </c>
      <c r="E110" s="103" t="s">
        <v>1156</v>
      </c>
      <c r="F110" s="103" t="s">
        <v>1153</v>
      </c>
      <c r="G110" s="103" t="s">
        <v>13</v>
      </c>
      <c r="H110" s="103" t="s">
        <v>909</v>
      </c>
      <c r="I110" s="104" t="s">
        <v>1154</v>
      </c>
      <c r="J110" s="105">
        <v>2</v>
      </c>
      <c r="K110" s="105">
        <v>0</v>
      </c>
      <c r="L110" s="105">
        <v>4</v>
      </c>
      <c r="M110" s="106">
        <v>0</v>
      </c>
      <c r="N110" s="106">
        <v>0</v>
      </c>
    </row>
    <row r="111" spans="1:14" x14ac:dyDescent="0.35">
      <c r="A111" s="101">
        <v>580271</v>
      </c>
      <c r="B111" s="101" t="s">
        <v>1335</v>
      </c>
      <c r="C111" s="102">
        <v>580271</v>
      </c>
      <c r="D111" s="103" t="s">
        <v>537</v>
      </c>
      <c r="E111" s="103" t="s">
        <v>1336</v>
      </c>
      <c r="F111" s="103" t="s">
        <v>1153</v>
      </c>
      <c r="G111" s="103" t="s">
        <v>13</v>
      </c>
      <c r="H111" s="103" t="s">
        <v>909</v>
      </c>
      <c r="I111" s="104" t="s">
        <v>1154</v>
      </c>
      <c r="J111" s="105">
        <v>3</v>
      </c>
      <c r="K111" s="105">
        <v>10</v>
      </c>
      <c r="L111" s="105">
        <v>10</v>
      </c>
      <c r="M111" s="106">
        <v>1599</v>
      </c>
      <c r="N111" s="106">
        <v>15990</v>
      </c>
    </row>
    <row r="112" spans="1:14" x14ac:dyDescent="0.35">
      <c r="A112" s="101">
        <v>581494</v>
      </c>
      <c r="B112" s="101" t="s">
        <v>200</v>
      </c>
      <c r="C112" s="102">
        <v>581494</v>
      </c>
      <c r="D112" s="103" t="s">
        <v>1162</v>
      </c>
      <c r="E112" s="103" t="s">
        <v>1337</v>
      </c>
      <c r="F112" s="103" t="s">
        <v>1153</v>
      </c>
      <c r="G112" s="103" t="s">
        <v>13</v>
      </c>
      <c r="H112" s="103" t="s">
        <v>922</v>
      </c>
      <c r="I112" s="104" t="s">
        <v>1154</v>
      </c>
      <c r="J112" s="105">
        <v>10</v>
      </c>
      <c r="K112" s="105">
        <v>35</v>
      </c>
      <c r="L112" s="105">
        <v>20</v>
      </c>
      <c r="M112" s="106">
        <v>16554</v>
      </c>
      <c r="N112" s="106">
        <v>579390</v>
      </c>
    </row>
    <row r="113" spans="1:14" x14ac:dyDescent="0.35">
      <c r="A113" s="107"/>
      <c r="B113" s="107"/>
      <c r="C113" s="108">
        <v>581495</v>
      </c>
      <c r="D113" s="109" t="s">
        <v>1162</v>
      </c>
      <c r="E113" s="109" t="s">
        <v>1156</v>
      </c>
      <c r="F113" s="109" t="s">
        <v>1153</v>
      </c>
      <c r="G113" s="109" t="s">
        <v>13</v>
      </c>
      <c r="H113" s="109" t="s">
        <v>922</v>
      </c>
      <c r="I113" s="110" t="s">
        <v>1154</v>
      </c>
      <c r="J113" s="111">
        <v>10</v>
      </c>
      <c r="K113" s="111">
        <v>0</v>
      </c>
      <c r="L113" s="111">
        <v>20</v>
      </c>
      <c r="M113" s="112">
        <v>0</v>
      </c>
      <c r="N113" s="112">
        <v>0</v>
      </c>
    </row>
    <row r="114" spans="1:14" x14ac:dyDescent="0.35">
      <c r="A114" s="101">
        <v>592955</v>
      </c>
      <c r="B114" s="101" t="s">
        <v>1338</v>
      </c>
      <c r="C114" s="102">
        <v>592955</v>
      </c>
      <c r="D114" s="103" t="s">
        <v>1162</v>
      </c>
      <c r="E114" s="103" t="s">
        <v>1156</v>
      </c>
      <c r="F114" s="103" t="s">
        <v>1153</v>
      </c>
      <c r="G114" s="103" t="s">
        <v>13</v>
      </c>
      <c r="H114" s="103" t="s">
        <v>922</v>
      </c>
      <c r="I114" s="104" t="s">
        <v>1154</v>
      </c>
      <c r="J114" s="105">
        <v>2</v>
      </c>
      <c r="K114" s="105">
        <v>0</v>
      </c>
      <c r="L114" s="105">
        <v>4</v>
      </c>
      <c r="M114" s="106">
        <v>0.01</v>
      </c>
      <c r="N114" s="106">
        <v>0</v>
      </c>
    </row>
    <row r="115" spans="1:14" x14ac:dyDescent="0.35">
      <c r="A115" s="101">
        <v>592957</v>
      </c>
      <c r="B115" s="101" t="s">
        <v>1339</v>
      </c>
      <c r="C115" s="102">
        <v>592957</v>
      </c>
      <c r="D115" s="103" t="s">
        <v>1162</v>
      </c>
      <c r="E115" s="103" t="s">
        <v>1156</v>
      </c>
      <c r="F115" s="103" t="s">
        <v>1153</v>
      </c>
      <c r="G115" s="103" t="s">
        <v>13</v>
      </c>
      <c r="H115" s="103" t="s">
        <v>1340</v>
      </c>
      <c r="I115" s="104" t="s">
        <v>1154</v>
      </c>
      <c r="J115" s="105">
        <v>2</v>
      </c>
      <c r="K115" s="105">
        <v>0</v>
      </c>
      <c r="L115" s="105">
        <v>8</v>
      </c>
      <c r="M115" s="106">
        <v>0.01</v>
      </c>
      <c r="N115" s="106">
        <v>0</v>
      </c>
    </row>
    <row r="116" spans="1:14" x14ac:dyDescent="0.35">
      <c r="A116" s="101">
        <v>593032</v>
      </c>
      <c r="B116" s="101" t="s">
        <v>1341</v>
      </c>
      <c r="C116" s="102">
        <v>593032</v>
      </c>
      <c r="D116" s="103" t="s">
        <v>1162</v>
      </c>
      <c r="E116" s="103" t="s">
        <v>1342</v>
      </c>
      <c r="F116" s="103" t="s">
        <v>1153</v>
      </c>
      <c r="G116" s="103" t="s">
        <v>13</v>
      </c>
      <c r="H116" s="103" t="s">
        <v>922</v>
      </c>
      <c r="I116" s="104" t="s">
        <v>1154</v>
      </c>
      <c r="J116" s="105">
        <v>2</v>
      </c>
      <c r="K116" s="105">
        <v>4</v>
      </c>
      <c r="L116" s="105">
        <v>4</v>
      </c>
      <c r="M116" s="106">
        <v>162815</v>
      </c>
      <c r="N116" s="106">
        <v>651260</v>
      </c>
    </row>
    <row r="117" spans="1:14" x14ac:dyDescent="0.35">
      <c r="A117" s="107"/>
      <c r="B117" s="107"/>
      <c r="C117" s="108">
        <v>593120</v>
      </c>
      <c r="D117" s="109" t="s">
        <v>537</v>
      </c>
      <c r="E117" s="109" t="s">
        <v>1343</v>
      </c>
      <c r="F117" s="109" t="s">
        <v>1153</v>
      </c>
      <c r="G117" s="109" t="s">
        <v>13</v>
      </c>
      <c r="H117" s="109" t="s">
        <v>909</v>
      </c>
      <c r="I117" s="110" t="s">
        <v>1154</v>
      </c>
      <c r="J117" s="111">
        <v>2</v>
      </c>
      <c r="K117" s="111">
        <v>6</v>
      </c>
      <c r="L117" s="111">
        <v>6</v>
      </c>
      <c r="M117" s="112">
        <v>10417.35</v>
      </c>
      <c r="N117" s="112">
        <v>62504.1</v>
      </c>
    </row>
    <row r="118" spans="1:14" x14ac:dyDescent="0.35">
      <c r="A118" s="101">
        <v>593121</v>
      </c>
      <c r="B118" s="101" t="s">
        <v>1344</v>
      </c>
      <c r="C118" s="102">
        <v>593121</v>
      </c>
      <c r="D118" s="103" t="s">
        <v>537</v>
      </c>
      <c r="E118" s="103" t="s">
        <v>1156</v>
      </c>
      <c r="F118" s="103" t="s">
        <v>1153</v>
      </c>
      <c r="G118" s="103" t="s">
        <v>13</v>
      </c>
      <c r="H118" s="103" t="s">
        <v>909</v>
      </c>
      <c r="I118" s="104" t="s">
        <v>1154</v>
      </c>
      <c r="J118" s="105">
        <v>2</v>
      </c>
      <c r="K118" s="105">
        <v>0</v>
      </c>
      <c r="L118" s="105">
        <v>4</v>
      </c>
      <c r="M118" s="106">
        <v>0.01</v>
      </c>
      <c r="N118" s="106">
        <v>0</v>
      </c>
    </row>
    <row r="119" spans="1:14" x14ac:dyDescent="0.35">
      <c r="A119" s="107"/>
      <c r="B119" s="107"/>
      <c r="C119" s="108">
        <v>593122</v>
      </c>
      <c r="D119" s="109" t="s">
        <v>537</v>
      </c>
      <c r="E119" s="109" t="s">
        <v>1345</v>
      </c>
      <c r="F119" s="109" t="s">
        <v>1153</v>
      </c>
      <c r="G119" s="109" t="s">
        <v>13</v>
      </c>
      <c r="H119" s="109" t="s">
        <v>909</v>
      </c>
      <c r="I119" s="110" t="s">
        <v>1154</v>
      </c>
      <c r="J119" s="111">
        <v>3</v>
      </c>
      <c r="K119" s="111">
        <v>4</v>
      </c>
      <c r="L119" s="111">
        <v>6</v>
      </c>
      <c r="M119" s="112">
        <v>13185</v>
      </c>
      <c r="N119" s="112">
        <v>52740</v>
      </c>
    </row>
    <row r="120" spans="1:14" x14ac:dyDescent="0.35">
      <c r="A120" s="101">
        <v>600216</v>
      </c>
      <c r="B120" s="101" t="s">
        <v>1346</v>
      </c>
      <c r="C120" s="102">
        <v>600216</v>
      </c>
      <c r="D120" s="103" t="s">
        <v>1162</v>
      </c>
      <c r="E120" s="103" t="s">
        <v>1156</v>
      </c>
      <c r="F120" s="103" t="s">
        <v>1153</v>
      </c>
      <c r="G120" s="103" t="s">
        <v>13</v>
      </c>
      <c r="H120" s="103" t="s">
        <v>922</v>
      </c>
      <c r="I120" s="104" t="s">
        <v>1154</v>
      </c>
      <c r="J120" s="105">
        <v>2</v>
      </c>
      <c r="K120" s="105">
        <v>0</v>
      </c>
      <c r="L120" s="105">
        <v>8</v>
      </c>
      <c r="M120" s="106">
        <v>0.01</v>
      </c>
      <c r="N120" s="106">
        <v>0</v>
      </c>
    </row>
    <row r="121" spans="1:14" x14ac:dyDescent="0.35">
      <c r="A121" s="101">
        <v>600243</v>
      </c>
      <c r="B121" s="101" t="s">
        <v>1347</v>
      </c>
      <c r="C121" s="102">
        <v>600243</v>
      </c>
      <c r="D121" s="103" t="s">
        <v>537</v>
      </c>
      <c r="E121" s="103" t="s">
        <v>1156</v>
      </c>
      <c r="F121" s="103" t="s">
        <v>1153</v>
      </c>
      <c r="G121" s="103" t="s">
        <v>13</v>
      </c>
      <c r="H121" s="103" t="s">
        <v>909</v>
      </c>
      <c r="I121" s="104" t="s">
        <v>1154</v>
      </c>
      <c r="J121" s="105">
        <v>4</v>
      </c>
      <c r="K121" s="105">
        <v>0</v>
      </c>
      <c r="L121" s="105">
        <v>10</v>
      </c>
      <c r="M121" s="106">
        <v>0.01</v>
      </c>
      <c r="N121" s="106">
        <v>0</v>
      </c>
    </row>
    <row r="122" spans="1:14" x14ac:dyDescent="0.35">
      <c r="A122" s="101">
        <v>608167</v>
      </c>
      <c r="B122" s="101" t="s">
        <v>1348</v>
      </c>
      <c r="C122" s="102">
        <v>608167</v>
      </c>
      <c r="D122" s="103" t="s">
        <v>1162</v>
      </c>
      <c r="E122" s="103" t="s">
        <v>1349</v>
      </c>
      <c r="F122" s="103" t="s">
        <v>1153</v>
      </c>
      <c r="G122" s="103" t="s">
        <v>13</v>
      </c>
      <c r="H122" s="103" t="s">
        <v>922</v>
      </c>
      <c r="I122" s="104" t="s">
        <v>1154</v>
      </c>
      <c r="J122" s="105">
        <v>10</v>
      </c>
      <c r="K122" s="105">
        <v>16</v>
      </c>
      <c r="L122" s="105">
        <v>20</v>
      </c>
      <c r="M122" s="106">
        <v>8689.17</v>
      </c>
      <c r="N122" s="106">
        <v>139026.72</v>
      </c>
    </row>
    <row r="123" spans="1:14" x14ac:dyDescent="0.35">
      <c r="A123" s="101">
        <v>608172</v>
      </c>
      <c r="B123" s="101" t="s">
        <v>1350</v>
      </c>
      <c r="C123" s="102">
        <v>608172</v>
      </c>
      <c r="D123" s="103" t="s">
        <v>537</v>
      </c>
      <c r="E123" s="103" t="s">
        <v>1351</v>
      </c>
      <c r="F123" s="103" t="s">
        <v>1153</v>
      </c>
      <c r="G123" s="103" t="s">
        <v>13</v>
      </c>
      <c r="H123" s="103" t="s">
        <v>909</v>
      </c>
      <c r="I123" s="104" t="s">
        <v>1154</v>
      </c>
      <c r="J123" s="105">
        <v>2</v>
      </c>
      <c r="K123" s="105">
        <v>4</v>
      </c>
      <c r="L123" s="105">
        <v>4</v>
      </c>
      <c r="M123" s="106">
        <v>24800</v>
      </c>
      <c r="N123" s="106">
        <v>99200</v>
      </c>
    </row>
    <row r="124" spans="1:14" x14ac:dyDescent="0.35">
      <c r="A124" s="101">
        <v>608174</v>
      </c>
      <c r="B124" s="101" t="s">
        <v>1352</v>
      </c>
      <c r="C124" s="102">
        <v>608174</v>
      </c>
      <c r="D124" s="103" t="s">
        <v>1162</v>
      </c>
      <c r="E124" s="103" t="s">
        <v>1353</v>
      </c>
      <c r="F124" s="103" t="s">
        <v>1153</v>
      </c>
      <c r="G124" s="103" t="s">
        <v>13</v>
      </c>
      <c r="H124" s="103" t="s">
        <v>922</v>
      </c>
      <c r="I124" s="104" t="s">
        <v>1154</v>
      </c>
      <c r="J124" s="105">
        <v>10</v>
      </c>
      <c r="K124" s="105">
        <v>20</v>
      </c>
      <c r="L124" s="105">
        <v>20</v>
      </c>
      <c r="M124" s="106">
        <v>21742.5</v>
      </c>
      <c r="N124" s="106">
        <v>434850</v>
      </c>
    </row>
    <row r="125" spans="1:14" x14ac:dyDescent="0.35">
      <c r="A125" s="101">
        <v>608177</v>
      </c>
      <c r="B125" s="101" t="s">
        <v>1354</v>
      </c>
      <c r="C125" s="102">
        <v>608177</v>
      </c>
      <c r="D125" s="103" t="s">
        <v>537</v>
      </c>
      <c r="E125" s="103" t="s">
        <v>1156</v>
      </c>
      <c r="F125" s="103" t="s">
        <v>1153</v>
      </c>
      <c r="G125" s="103" t="s">
        <v>13</v>
      </c>
      <c r="H125" s="103" t="s">
        <v>909</v>
      </c>
      <c r="I125" s="104" t="s">
        <v>1154</v>
      </c>
      <c r="J125" s="105">
        <v>2</v>
      </c>
      <c r="K125" s="105">
        <v>0</v>
      </c>
      <c r="L125" s="105">
        <v>4</v>
      </c>
      <c r="M125" s="106">
        <v>0.01</v>
      </c>
      <c r="N125" s="106">
        <v>0</v>
      </c>
    </row>
    <row r="126" spans="1:14" x14ac:dyDescent="0.35">
      <c r="A126" s="101">
        <v>608178</v>
      </c>
      <c r="B126" s="101" t="s">
        <v>1355</v>
      </c>
      <c r="C126" s="102">
        <v>608178</v>
      </c>
      <c r="D126" s="103" t="s">
        <v>1162</v>
      </c>
      <c r="E126" s="103" t="s">
        <v>1356</v>
      </c>
      <c r="F126" s="103" t="s">
        <v>1153</v>
      </c>
      <c r="G126" s="103" t="s">
        <v>13</v>
      </c>
      <c r="H126" s="103" t="s">
        <v>922</v>
      </c>
      <c r="I126" s="104" t="s">
        <v>1154</v>
      </c>
      <c r="J126" s="105">
        <v>10</v>
      </c>
      <c r="K126" s="105">
        <v>20</v>
      </c>
      <c r="L126" s="105">
        <v>20</v>
      </c>
      <c r="M126" s="106">
        <v>21108.75</v>
      </c>
      <c r="N126" s="106">
        <v>422175</v>
      </c>
    </row>
    <row r="127" spans="1:14" x14ac:dyDescent="0.35">
      <c r="A127" s="101">
        <v>614623</v>
      </c>
      <c r="B127" s="101" t="s">
        <v>1357</v>
      </c>
      <c r="C127" s="102">
        <v>614623</v>
      </c>
      <c r="D127" s="103" t="s">
        <v>537</v>
      </c>
      <c r="E127" s="103" t="s">
        <v>1358</v>
      </c>
      <c r="F127" s="103" t="s">
        <v>1153</v>
      </c>
      <c r="G127" s="103" t="s">
        <v>13</v>
      </c>
      <c r="H127" s="103" t="s">
        <v>909</v>
      </c>
      <c r="I127" s="104" t="s">
        <v>1154</v>
      </c>
      <c r="J127" s="105">
        <v>2</v>
      </c>
      <c r="K127" s="105">
        <v>4</v>
      </c>
      <c r="L127" s="105">
        <v>4</v>
      </c>
      <c r="M127" s="106">
        <v>19967</v>
      </c>
      <c r="N127" s="106">
        <v>79868</v>
      </c>
    </row>
    <row r="128" spans="1:14" x14ac:dyDescent="0.35">
      <c r="A128" s="101">
        <v>615072</v>
      </c>
      <c r="B128" s="101" t="s">
        <v>1359</v>
      </c>
      <c r="C128" s="102">
        <v>615072</v>
      </c>
      <c r="D128" s="103" t="s">
        <v>537</v>
      </c>
      <c r="E128" s="103" t="s">
        <v>1156</v>
      </c>
      <c r="F128" s="103" t="s">
        <v>1153</v>
      </c>
      <c r="G128" s="103" t="s">
        <v>13</v>
      </c>
      <c r="H128" s="103" t="s">
        <v>909</v>
      </c>
      <c r="I128" s="104" t="s">
        <v>1154</v>
      </c>
      <c r="J128" s="105">
        <v>4</v>
      </c>
      <c r="K128" s="105">
        <v>0</v>
      </c>
      <c r="L128" s="105">
        <v>10</v>
      </c>
      <c r="M128" s="106">
        <v>0.01</v>
      </c>
      <c r="N128" s="106">
        <v>0</v>
      </c>
    </row>
    <row r="129" spans="1:14" x14ac:dyDescent="0.35">
      <c r="A129" s="107"/>
      <c r="B129" s="107"/>
      <c r="C129" s="108">
        <v>620669</v>
      </c>
      <c r="D129" s="109" t="s">
        <v>537</v>
      </c>
      <c r="E129" s="109" t="s">
        <v>1360</v>
      </c>
      <c r="F129" s="109" t="s">
        <v>1153</v>
      </c>
      <c r="G129" s="109" t="s">
        <v>13</v>
      </c>
      <c r="H129" s="109" t="s">
        <v>909</v>
      </c>
      <c r="I129" s="110" t="s">
        <v>1154</v>
      </c>
      <c r="J129" s="111">
        <v>50</v>
      </c>
      <c r="K129" s="111">
        <v>92</v>
      </c>
      <c r="L129" s="111">
        <v>100</v>
      </c>
      <c r="M129" s="112">
        <v>8.77</v>
      </c>
      <c r="N129" s="112">
        <v>806.84</v>
      </c>
    </row>
    <row r="130" spans="1:14" x14ac:dyDescent="0.35">
      <c r="A130" s="101">
        <v>624702</v>
      </c>
      <c r="B130" s="101" t="s">
        <v>1361</v>
      </c>
      <c r="C130" s="102">
        <v>624702</v>
      </c>
      <c r="D130" s="103" t="s">
        <v>537</v>
      </c>
      <c r="E130" s="103" t="s">
        <v>1362</v>
      </c>
      <c r="F130" s="103" t="s">
        <v>1153</v>
      </c>
      <c r="G130" s="103" t="s">
        <v>32</v>
      </c>
      <c r="H130" s="103" t="s">
        <v>909</v>
      </c>
      <c r="I130" s="104" t="s">
        <v>1154</v>
      </c>
      <c r="J130" s="105">
        <v>0</v>
      </c>
      <c r="K130" s="105">
        <v>5</v>
      </c>
      <c r="L130" s="105">
        <v>0</v>
      </c>
      <c r="M130" s="106">
        <v>4471.3900000000003</v>
      </c>
      <c r="N130" s="106">
        <v>22356.95</v>
      </c>
    </row>
    <row r="131" spans="1:14" x14ac:dyDescent="0.35">
      <c r="A131" s="101">
        <v>624704</v>
      </c>
      <c r="B131" s="101" t="s">
        <v>1363</v>
      </c>
      <c r="C131" s="102">
        <v>624704</v>
      </c>
      <c r="D131" s="103" t="s">
        <v>537</v>
      </c>
      <c r="E131" s="103" t="s">
        <v>1156</v>
      </c>
      <c r="F131" s="103" t="s">
        <v>1153</v>
      </c>
      <c r="G131" s="103" t="s">
        <v>32</v>
      </c>
      <c r="H131" s="103" t="s">
        <v>909</v>
      </c>
      <c r="I131" s="104" t="s">
        <v>1154</v>
      </c>
      <c r="J131" s="105">
        <v>0</v>
      </c>
      <c r="K131" s="105">
        <v>0</v>
      </c>
      <c r="L131" s="105">
        <v>0</v>
      </c>
      <c r="M131" s="106">
        <v>0.01</v>
      </c>
      <c r="N131" s="106">
        <v>0</v>
      </c>
    </row>
    <row r="132" spans="1:14" x14ac:dyDescent="0.35">
      <c r="A132" s="101">
        <v>624706</v>
      </c>
      <c r="B132" s="101" t="s">
        <v>1364</v>
      </c>
      <c r="C132" s="102">
        <v>624706</v>
      </c>
      <c r="D132" s="103" t="s">
        <v>537</v>
      </c>
      <c r="E132" s="103" t="s">
        <v>1156</v>
      </c>
      <c r="F132" s="103" t="s">
        <v>1153</v>
      </c>
      <c r="G132" s="103" t="s">
        <v>32</v>
      </c>
      <c r="H132" s="103" t="s">
        <v>909</v>
      </c>
      <c r="I132" s="104" t="s">
        <v>1154</v>
      </c>
      <c r="J132" s="105">
        <v>0</v>
      </c>
      <c r="K132" s="105">
        <v>0</v>
      </c>
      <c r="L132" s="105">
        <v>0</v>
      </c>
      <c r="M132" s="106">
        <v>5999.86</v>
      </c>
      <c r="N132" s="106">
        <v>0</v>
      </c>
    </row>
    <row r="133" spans="1:14" x14ac:dyDescent="0.35">
      <c r="A133" s="101">
        <v>624716</v>
      </c>
      <c r="B133" s="101" t="s">
        <v>1365</v>
      </c>
      <c r="C133" s="102">
        <v>624716</v>
      </c>
      <c r="D133" s="103" t="s">
        <v>537</v>
      </c>
      <c r="E133" s="103" t="s">
        <v>1156</v>
      </c>
      <c r="F133" s="103" t="s">
        <v>1153</v>
      </c>
      <c r="G133" s="103" t="s">
        <v>32</v>
      </c>
      <c r="H133" s="103" t="s">
        <v>909</v>
      </c>
      <c r="I133" s="104" t="s">
        <v>1154</v>
      </c>
      <c r="J133" s="105">
        <v>0</v>
      </c>
      <c r="K133" s="105">
        <v>0</v>
      </c>
      <c r="L133" s="105">
        <v>0</v>
      </c>
      <c r="M133" s="106">
        <v>0.01</v>
      </c>
      <c r="N133" s="106">
        <v>0</v>
      </c>
    </row>
    <row r="134" spans="1:14" x14ac:dyDescent="0.35">
      <c r="A134" s="101">
        <v>625449</v>
      </c>
      <c r="B134" s="101" t="s">
        <v>1366</v>
      </c>
      <c r="C134" s="102">
        <v>625449</v>
      </c>
      <c r="D134" s="103" t="s">
        <v>537</v>
      </c>
      <c r="E134" s="103" t="s">
        <v>1156</v>
      </c>
      <c r="F134" s="103" t="s">
        <v>1153</v>
      </c>
      <c r="G134" s="103" t="s">
        <v>32</v>
      </c>
      <c r="H134" s="103" t="s">
        <v>909</v>
      </c>
      <c r="I134" s="104" t="s">
        <v>1154</v>
      </c>
      <c r="J134" s="105">
        <v>0</v>
      </c>
      <c r="K134" s="105">
        <v>0</v>
      </c>
      <c r="L134" s="105">
        <v>0</v>
      </c>
      <c r="M134" s="106">
        <v>13400</v>
      </c>
      <c r="N134" s="106">
        <v>0</v>
      </c>
    </row>
    <row r="135" spans="1:14" x14ac:dyDescent="0.35">
      <c r="A135" s="101">
        <v>626258</v>
      </c>
      <c r="B135" s="101" t="s">
        <v>1367</v>
      </c>
      <c r="C135" s="102">
        <v>626258</v>
      </c>
      <c r="D135" s="103" t="s">
        <v>537</v>
      </c>
      <c r="E135" s="103" t="s">
        <v>1156</v>
      </c>
      <c r="F135" s="103" t="s">
        <v>1153</v>
      </c>
      <c r="G135" s="103" t="s">
        <v>13</v>
      </c>
      <c r="H135" s="103" t="s">
        <v>909</v>
      </c>
      <c r="I135" s="104" t="s">
        <v>1154</v>
      </c>
      <c r="J135" s="105">
        <v>2</v>
      </c>
      <c r="K135" s="105">
        <v>0</v>
      </c>
      <c r="L135" s="105">
        <v>10</v>
      </c>
      <c r="M135" s="106">
        <v>0.01</v>
      </c>
      <c r="N135" s="106">
        <v>0</v>
      </c>
    </row>
    <row r="136" spans="1:14" x14ac:dyDescent="0.35">
      <c r="A136" s="101">
        <v>626283</v>
      </c>
      <c r="B136" s="101" t="s">
        <v>1368</v>
      </c>
      <c r="C136" s="102">
        <v>626283</v>
      </c>
      <c r="D136" s="103" t="s">
        <v>537</v>
      </c>
      <c r="E136" s="103" t="s">
        <v>1156</v>
      </c>
      <c r="F136" s="103" t="s">
        <v>1153</v>
      </c>
      <c r="G136" s="103" t="s">
        <v>13</v>
      </c>
      <c r="H136" s="103" t="s">
        <v>909</v>
      </c>
      <c r="I136" s="104" t="s">
        <v>1154</v>
      </c>
      <c r="J136" s="105">
        <v>10</v>
      </c>
      <c r="K136" s="105">
        <v>0</v>
      </c>
      <c r="L136" s="105">
        <v>20</v>
      </c>
      <c r="M136" s="106">
        <v>0.01</v>
      </c>
      <c r="N136" s="106">
        <v>0</v>
      </c>
    </row>
    <row r="137" spans="1:14" x14ac:dyDescent="0.35">
      <c r="A137" s="101">
        <v>632220</v>
      </c>
      <c r="B137" s="101" t="s">
        <v>1369</v>
      </c>
      <c r="C137" s="102">
        <v>632220</v>
      </c>
      <c r="D137" s="103" t="s">
        <v>537</v>
      </c>
      <c r="E137" s="103" t="s">
        <v>1156</v>
      </c>
      <c r="F137" s="103" t="s">
        <v>1153</v>
      </c>
      <c r="G137" s="103" t="s">
        <v>32</v>
      </c>
      <c r="H137" s="103" t="s">
        <v>909</v>
      </c>
      <c r="I137" s="104" t="s">
        <v>1154</v>
      </c>
      <c r="J137" s="105">
        <v>0</v>
      </c>
      <c r="K137" s="105">
        <v>0</v>
      </c>
      <c r="L137" s="105">
        <v>0</v>
      </c>
      <c r="M137" s="106">
        <v>0.01</v>
      </c>
      <c r="N137" s="106">
        <v>0</v>
      </c>
    </row>
    <row r="138" spans="1:14" x14ac:dyDescent="0.35">
      <c r="A138" s="101">
        <v>639860</v>
      </c>
      <c r="B138" s="101" t="s">
        <v>1370</v>
      </c>
      <c r="C138" s="102">
        <v>639860</v>
      </c>
      <c r="D138" s="103" t="s">
        <v>537</v>
      </c>
      <c r="E138" s="103" t="s">
        <v>1371</v>
      </c>
      <c r="F138" s="103" t="s">
        <v>1153</v>
      </c>
      <c r="G138" s="103" t="s">
        <v>13</v>
      </c>
      <c r="H138" s="103" t="s">
        <v>909</v>
      </c>
      <c r="I138" s="104" t="s">
        <v>1154</v>
      </c>
      <c r="J138" s="105">
        <v>10</v>
      </c>
      <c r="K138" s="105">
        <v>20</v>
      </c>
      <c r="L138" s="105">
        <v>20</v>
      </c>
      <c r="M138" s="106">
        <v>317.76</v>
      </c>
      <c r="N138" s="106">
        <v>6355.2</v>
      </c>
    </row>
    <row r="139" spans="1:14" x14ac:dyDescent="0.35">
      <c r="A139" s="101">
        <v>641159</v>
      </c>
      <c r="B139" s="101" t="s">
        <v>1372</v>
      </c>
      <c r="C139" s="102">
        <v>641159</v>
      </c>
      <c r="D139" s="103" t="s">
        <v>537</v>
      </c>
      <c r="E139" s="103" t="s">
        <v>1156</v>
      </c>
      <c r="F139" s="103" t="s">
        <v>1153</v>
      </c>
      <c r="G139" s="103" t="s">
        <v>32</v>
      </c>
      <c r="H139" s="103" t="s">
        <v>909</v>
      </c>
      <c r="I139" s="104" t="s">
        <v>1154</v>
      </c>
      <c r="J139" s="105">
        <v>0</v>
      </c>
      <c r="K139" s="105">
        <v>0</v>
      </c>
      <c r="L139" s="105">
        <v>0</v>
      </c>
      <c r="M139" s="106">
        <v>0.01</v>
      </c>
      <c r="N139" s="106">
        <v>0</v>
      </c>
    </row>
    <row r="140" spans="1:14" x14ac:dyDescent="0.35">
      <c r="A140" s="101">
        <v>641676</v>
      </c>
      <c r="B140" s="101" t="s">
        <v>343</v>
      </c>
      <c r="C140" s="102">
        <v>641676</v>
      </c>
      <c r="D140" s="103" t="s">
        <v>537</v>
      </c>
      <c r="E140" s="103" t="s">
        <v>1373</v>
      </c>
      <c r="F140" s="103" t="s">
        <v>1153</v>
      </c>
      <c r="G140" s="103" t="s">
        <v>13</v>
      </c>
      <c r="H140" s="103" t="s">
        <v>909</v>
      </c>
      <c r="I140" s="104" t="s">
        <v>1154</v>
      </c>
      <c r="J140" s="105">
        <v>2</v>
      </c>
      <c r="K140" s="105">
        <v>2</v>
      </c>
      <c r="L140" s="105">
        <v>8</v>
      </c>
      <c r="M140" s="106">
        <v>23080</v>
      </c>
      <c r="N140" s="106">
        <v>46160</v>
      </c>
    </row>
    <row r="141" spans="1:14" x14ac:dyDescent="0.35">
      <c r="A141" s="101">
        <v>641681</v>
      </c>
      <c r="B141" s="101" t="s">
        <v>1374</v>
      </c>
      <c r="C141" s="102">
        <v>641681</v>
      </c>
      <c r="D141" s="103" t="s">
        <v>1162</v>
      </c>
      <c r="E141" s="103" t="s">
        <v>1375</v>
      </c>
      <c r="F141" s="103" t="s">
        <v>1153</v>
      </c>
      <c r="G141" s="103" t="s">
        <v>13</v>
      </c>
      <c r="H141" s="103" t="s">
        <v>922</v>
      </c>
      <c r="I141" s="104" t="s">
        <v>1154</v>
      </c>
      <c r="J141" s="105">
        <v>2</v>
      </c>
      <c r="K141" s="105">
        <v>4</v>
      </c>
      <c r="L141" s="105">
        <v>4</v>
      </c>
      <c r="M141" s="106">
        <v>69500</v>
      </c>
      <c r="N141" s="106">
        <v>278000</v>
      </c>
    </row>
    <row r="142" spans="1:14" x14ac:dyDescent="0.35">
      <c r="A142" s="101">
        <v>641684</v>
      </c>
      <c r="B142" s="101" t="s">
        <v>1376</v>
      </c>
      <c r="C142" s="102">
        <v>641684</v>
      </c>
      <c r="D142" s="103" t="s">
        <v>537</v>
      </c>
      <c r="E142" s="103" t="s">
        <v>1156</v>
      </c>
      <c r="F142" s="103" t="s">
        <v>1153</v>
      </c>
      <c r="G142" s="103" t="s">
        <v>13</v>
      </c>
      <c r="H142" s="103" t="s">
        <v>909</v>
      </c>
      <c r="I142" s="104" t="s">
        <v>1154</v>
      </c>
      <c r="J142" s="105">
        <v>10</v>
      </c>
      <c r="K142" s="105">
        <v>0</v>
      </c>
      <c r="L142" s="105">
        <v>20</v>
      </c>
      <c r="M142" s="106">
        <v>0.01</v>
      </c>
      <c r="N142" s="106">
        <v>0</v>
      </c>
    </row>
    <row r="143" spans="1:14" x14ac:dyDescent="0.35">
      <c r="A143" s="101">
        <v>641686</v>
      </c>
      <c r="B143" s="101" t="s">
        <v>1377</v>
      </c>
      <c r="C143" s="102">
        <v>641686</v>
      </c>
      <c r="D143" s="103" t="s">
        <v>1162</v>
      </c>
      <c r="E143" s="103" t="s">
        <v>1156</v>
      </c>
      <c r="F143" s="103" t="s">
        <v>1153</v>
      </c>
      <c r="G143" s="103" t="s">
        <v>13</v>
      </c>
      <c r="H143" s="103" t="s">
        <v>922</v>
      </c>
      <c r="I143" s="104" t="s">
        <v>1154</v>
      </c>
      <c r="J143" s="105">
        <v>2</v>
      </c>
      <c r="K143" s="105">
        <v>0</v>
      </c>
      <c r="L143" s="105">
        <v>4</v>
      </c>
      <c r="M143" s="106">
        <v>0.01</v>
      </c>
      <c r="N143" s="106">
        <v>0</v>
      </c>
    </row>
    <row r="144" spans="1:14" x14ac:dyDescent="0.35">
      <c r="A144" s="101">
        <v>641827</v>
      </c>
      <c r="B144" s="101" t="s">
        <v>1378</v>
      </c>
      <c r="C144" s="102">
        <v>641827</v>
      </c>
      <c r="D144" s="103" t="s">
        <v>537</v>
      </c>
      <c r="E144" s="103" t="s">
        <v>1379</v>
      </c>
      <c r="F144" s="103" t="s">
        <v>1153</v>
      </c>
      <c r="G144" s="103" t="s">
        <v>13</v>
      </c>
      <c r="H144" s="103" t="s">
        <v>909</v>
      </c>
      <c r="I144" s="104" t="s">
        <v>1154</v>
      </c>
      <c r="J144" s="105">
        <v>2</v>
      </c>
      <c r="K144" s="105">
        <v>10</v>
      </c>
      <c r="L144" s="105">
        <v>10</v>
      </c>
      <c r="M144" s="106">
        <v>977.5</v>
      </c>
      <c r="N144" s="106">
        <v>9775</v>
      </c>
    </row>
    <row r="145" spans="1:14" x14ac:dyDescent="0.35">
      <c r="A145" s="101">
        <v>641883</v>
      </c>
      <c r="B145" s="101" t="s">
        <v>1380</v>
      </c>
      <c r="C145" s="102">
        <v>641883</v>
      </c>
      <c r="D145" s="103" t="s">
        <v>537</v>
      </c>
      <c r="E145" s="103" t="s">
        <v>1156</v>
      </c>
      <c r="F145" s="103" t="s">
        <v>1153</v>
      </c>
      <c r="G145" s="103" t="s">
        <v>13</v>
      </c>
      <c r="H145" s="103" t="s">
        <v>909</v>
      </c>
      <c r="I145" s="104" t="s">
        <v>1154</v>
      </c>
      <c r="J145" s="105">
        <v>2</v>
      </c>
      <c r="K145" s="105">
        <v>0</v>
      </c>
      <c r="L145" s="105">
        <v>10</v>
      </c>
      <c r="M145" s="106">
        <v>0.01</v>
      </c>
      <c r="N145" s="106">
        <v>0</v>
      </c>
    </row>
    <row r="146" spans="1:14" x14ac:dyDescent="0.35">
      <c r="A146" s="101">
        <v>643550</v>
      </c>
      <c r="B146" s="101" t="s">
        <v>1381</v>
      </c>
      <c r="C146" s="102">
        <v>643550</v>
      </c>
      <c r="D146" s="103" t="s">
        <v>1162</v>
      </c>
      <c r="E146" s="103" t="s">
        <v>1382</v>
      </c>
      <c r="F146" s="103" t="s">
        <v>1153</v>
      </c>
      <c r="G146" s="103" t="s">
        <v>13</v>
      </c>
      <c r="H146" s="103" t="s">
        <v>922</v>
      </c>
      <c r="I146" s="104" t="s">
        <v>1154</v>
      </c>
      <c r="J146" s="105">
        <v>10</v>
      </c>
      <c r="K146" s="105">
        <v>20</v>
      </c>
      <c r="L146" s="105">
        <v>20</v>
      </c>
      <c r="M146" s="106">
        <v>7650</v>
      </c>
      <c r="N146" s="106">
        <v>153000</v>
      </c>
    </row>
    <row r="147" spans="1:14" x14ac:dyDescent="0.35">
      <c r="A147" s="101">
        <v>643551</v>
      </c>
      <c r="B147" s="101" t="s">
        <v>1383</v>
      </c>
      <c r="C147" s="102">
        <v>643551</v>
      </c>
      <c r="D147" s="103" t="s">
        <v>1162</v>
      </c>
      <c r="E147" s="103" t="s">
        <v>1384</v>
      </c>
      <c r="F147" s="103" t="s">
        <v>1153</v>
      </c>
      <c r="G147" s="103" t="s">
        <v>13</v>
      </c>
      <c r="H147" s="103" t="s">
        <v>922</v>
      </c>
      <c r="I147" s="104" t="s">
        <v>1154</v>
      </c>
      <c r="J147" s="105">
        <v>2</v>
      </c>
      <c r="K147" s="105">
        <v>4</v>
      </c>
      <c r="L147" s="105">
        <v>4</v>
      </c>
      <c r="M147" s="106">
        <v>9150</v>
      </c>
      <c r="N147" s="106">
        <v>36600</v>
      </c>
    </row>
    <row r="148" spans="1:14" x14ac:dyDescent="0.35">
      <c r="A148" s="101">
        <v>643557</v>
      </c>
      <c r="B148" s="101" t="s">
        <v>1385</v>
      </c>
      <c r="C148" s="102">
        <v>643557</v>
      </c>
      <c r="D148" s="103" t="s">
        <v>1162</v>
      </c>
      <c r="E148" s="103" t="s">
        <v>1386</v>
      </c>
      <c r="F148" s="103" t="s">
        <v>1153</v>
      </c>
      <c r="G148" s="103" t="s">
        <v>13</v>
      </c>
      <c r="H148" s="103" t="s">
        <v>922</v>
      </c>
      <c r="I148" s="104" t="s">
        <v>1154</v>
      </c>
      <c r="J148" s="105">
        <v>10</v>
      </c>
      <c r="K148" s="105">
        <v>10</v>
      </c>
      <c r="L148" s="105">
        <v>20</v>
      </c>
      <c r="M148" s="106">
        <v>10800</v>
      </c>
      <c r="N148" s="106">
        <v>108000</v>
      </c>
    </row>
    <row r="149" spans="1:14" x14ac:dyDescent="0.35">
      <c r="A149" s="101">
        <v>643623</v>
      </c>
      <c r="B149" s="101" t="s">
        <v>1387</v>
      </c>
      <c r="C149" s="102">
        <v>643623</v>
      </c>
      <c r="D149" s="103" t="s">
        <v>537</v>
      </c>
      <c r="E149" s="103" t="s">
        <v>1388</v>
      </c>
      <c r="F149" s="103" t="s">
        <v>1153</v>
      </c>
      <c r="G149" s="103" t="s">
        <v>13</v>
      </c>
      <c r="H149" s="103" t="s">
        <v>909</v>
      </c>
      <c r="I149" s="104" t="s">
        <v>1154</v>
      </c>
      <c r="J149" s="105">
        <v>1</v>
      </c>
      <c r="K149" s="105">
        <v>3</v>
      </c>
      <c r="L149" s="105">
        <v>3</v>
      </c>
      <c r="M149" s="106">
        <v>42556.5</v>
      </c>
      <c r="N149" s="106">
        <v>127669.5</v>
      </c>
    </row>
    <row r="150" spans="1:14" x14ac:dyDescent="0.35">
      <c r="A150" s="101">
        <v>643624</v>
      </c>
      <c r="B150" s="101" t="s">
        <v>1387</v>
      </c>
      <c r="C150" s="102">
        <v>643624</v>
      </c>
      <c r="D150" s="103" t="s">
        <v>537</v>
      </c>
      <c r="E150" s="103" t="s">
        <v>1389</v>
      </c>
      <c r="F150" s="103" t="s">
        <v>1153</v>
      </c>
      <c r="G150" s="103" t="s">
        <v>13</v>
      </c>
      <c r="H150" s="103" t="s">
        <v>909</v>
      </c>
      <c r="I150" s="104" t="s">
        <v>1154</v>
      </c>
      <c r="J150" s="105">
        <v>1</v>
      </c>
      <c r="K150" s="105">
        <v>3</v>
      </c>
      <c r="L150" s="105">
        <v>3</v>
      </c>
      <c r="M150" s="106">
        <v>31850</v>
      </c>
      <c r="N150" s="106">
        <v>95550</v>
      </c>
    </row>
    <row r="151" spans="1:14" x14ac:dyDescent="0.35">
      <c r="A151" s="107"/>
      <c r="B151" s="107"/>
      <c r="C151" s="108">
        <v>643626</v>
      </c>
      <c r="D151" s="109" t="s">
        <v>537</v>
      </c>
      <c r="E151" s="109" t="s">
        <v>1390</v>
      </c>
      <c r="F151" s="109" t="s">
        <v>1153</v>
      </c>
      <c r="G151" s="109" t="s">
        <v>13</v>
      </c>
      <c r="H151" s="109" t="s">
        <v>909</v>
      </c>
      <c r="I151" s="110" t="s">
        <v>1154</v>
      </c>
      <c r="J151" s="111">
        <v>4</v>
      </c>
      <c r="K151" s="111">
        <v>9</v>
      </c>
      <c r="L151" s="111">
        <v>10</v>
      </c>
      <c r="M151" s="112">
        <v>9626</v>
      </c>
      <c r="N151" s="112">
        <v>86634</v>
      </c>
    </row>
    <row r="152" spans="1:14" x14ac:dyDescent="0.35">
      <c r="A152" s="101">
        <v>643786</v>
      </c>
      <c r="B152" s="101" t="s">
        <v>1391</v>
      </c>
      <c r="C152" s="102">
        <v>643786</v>
      </c>
      <c r="D152" s="103" t="s">
        <v>1162</v>
      </c>
      <c r="E152" s="103" t="s">
        <v>1392</v>
      </c>
      <c r="F152" s="103" t="s">
        <v>1153</v>
      </c>
      <c r="G152" s="103" t="s">
        <v>13</v>
      </c>
      <c r="H152" s="103" t="s">
        <v>922</v>
      </c>
      <c r="I152" s="104" t="s">
        <v>1154</v>
      </c>
      <c r="J152" s="105">
        <v>2</v>
      </c>
      <c r="K152" s="105">
        <v>4</v>
      </c>
      <c r="L152" s="105">
        <v>4</v>
      </c>
      <c r="M152" s="106">
        <v>210000</v>
      </c>
      <c r="N152" s="106">
        <v>840000</v>
      </c>
    </row>
    <row r="153" spans="1:14" x14ac:dyDescent="0.35">
      <c r="A153" s="101">
        <v>643792</v>
      </c>
      <c r="B153" s="101" t="s">
        <v>1393</v>
      </c>
      <c r="C153" s="102">
        <v>643792</v>
      </c>
      <c r="D153" s="103" t="s">
        <v>537</v>
      </c>
      <c r="E153" s="103" t="s">
        <v>1394</v>
      </c>
      <c r="F153" s="103" t="s">
        <v>1153</v>
      </c>
      <c r="G153" s="103" t="s">
        <v>13</v>
      </c>
      <c r="H153" s="103" t="s">
        <v>909</v>
      </c>
      <c r="I153" s="104" t="s">
        <v>1154</v>
      </c>
      <c r="J153" s="105">
        <v>2</v>
      </c>
      <c r="K153" s="105">
        <v>10</v>
      </c>
      <c r="L153" s="105">
        <v>10</v>
      </c>
      <c r="M153" s="106">
        <v>25725</v>
      </c>
      <c r="N153" s="106">
        <v>257250</v>
      </c>
    </row>
    <row r="154" spans="1:14" x14ac:dyDescent="0.35">
      <c r="A154" s="101">
        <v>643794</v>
      </c>
      <c r="B154" s="101" t="s">
        <v>1393</v>
      </c>
      <c r="C154" s="102">
        <v>643794</v>
      </c>
      <c r="D154" s="103" t="s">
        <v>537</v>
      </c>
      <c r="E154" s="103" t="s">
        <v>1395</v>
      </c>
      <c r="F154" s="103" t="s">
        <v>1153</v>
      </c>
      <c r="G154" s="103" t="s">
        <v>13</v>
      </c>
      <c r="H154" s="103" t="s">
        <v>909</v>
      </c>
      <c r="I154" s="104" t="s">
        <v>1154</v>
      </c>
      <c r="J154" s="105">
        <v>2</v>
      </c>
      <c r="K154" s="105">
        <v>10</v>
      </c>
      <c r="L154" s="105">
        <v>10</v>
      </c>
      <c r="M154" s="106">
        <v>10058.48</v>
      </c>
      <c r="N154" s="106">
        <v>100584.8</v>
      </c>
    </row>
    <row r="155" spans="1:14" x14ac:dyDescent="0.35">
      <c r="A155" s="101">
        <v>643797</v>
      </c>
      <c r="B155" s="101" t="s">
        <v>1393</v>
      </c>
      <c r="C155" s="102">
        <v>643797</v>
      </c>
      <c r="D155" s="103" t="s">
        <v>537</v>
      </c>
      <c r="E155" s="103" t="s">
        <v>1396</v>
      </c>
      <c r="F155" s="103" t="s">
        <v>1153</v>
      </c>
      <c r="G155" s="103" t="s">
        <v>13</v>
      </c>
      <c r="H155" s="103" t="s">
        <v>909</v>
      </c>
      <c r="I155" s="104" t="s">
        <v>1154</v>
      </c>
      <c r="J155" s="105">
        <v>2</v>
      </c>
      <c r="K155" s="105">
        <v>10</v>
      </c>
      <c r="L155" s="105">
        <v>10</v>
      </c>
      <c r="M155" s="106">
        <v>9127.7199999999993</v>
      </c>
      <c r="N155" s="106">
        <v>91277.2</v>
      </c>
    </row>
    <row r="156" spans="1:14" x14ac:dyDescent="0.35">
      <c r="A156" s="107"/>
      <c r="B156" s="107"/>
      <c r="C156" s="108">
        <v>643798</v>
      </c>
      <c r="D156" s="109" t="s">
        <v>537</v>
      </c>
      <c r="E156" s="109" t="s">
        <v>1397</v>
      </c>
      <c r="F156" s="109" t="s">
        <v>1153</v>
      </c>
      <c r="G156" s="109" t="s">
        <v>13</v>
      </c>
      <c r="H156" s="109" t="s">
        <v>909</v>
      </c>
      <c r="I156" s="110" t="s">
        <v>1154</v>
      </c>
      <c r="J156" s="111">
        <v>2</v>
      </c>
      <c r="K156" s="111">
        <v>10</v>
      </c>
      <c r="L156" s="111">
        <v>10</v>
      </c>
      <c r="M156" s="112">
        <v>9700</v>
      </c>
      <c r="N156" s="112">
        <v>97000</v>
      </c>
    </row>
    <row r="157" spans="1:14" x14ac:dyDescent="0.35">
      <c r="A157" s="107"/>
      <c r="B157" s="107"/>
      <c r="C157" s="108">
        <v>643803</v>
      </c>
      <c r="D157" s="109" t="s">
        <v>537</v>
      </c>
      <c r="E157" s="109" t="s">
        <v>1398</v>
      </c>
      <c r="F157" s="109" t="s">
        <v>1153</v>
      </c>
      <c r="G157" s="109" t="s">
        <v>13</v>
      </c>
      <c r="H157" s="109" t="s">
        <v>909</v>
      </c>
      <c r="I157" s="110" t="s">
        <v>1154</v>
      </c>
      <c r="J157" s="111">
        <v>4</v>
      </c>
      <c r="K157" s="111">
        <v>9</v>
      </c>
      <c r="L157" s="111">
        <v>10</v>
      </c>
      <c r="M157" s="112">
        <v>163111.10999999999</v>
      </c>
      <c r="N157" s="112">
        <v>1467999.99</v>
      </c>
    </row>
    <row r="158" spans="1:14" x14ac:dyDescent="0.35">
      <c r="A158" s="101">
        <v>643805</v>
      </c>
      <c r="B158" s="101" t="s">
        <v>1393</v>
      </c>
      <c r="C158" s="102">
        <v>643805</v>
      </c>
      <c r="D158" s="103" t="s">
        <v>1162</v>
      </c>
      <c r="E158" s="103" t="s">
        <v>1156</v>
      </c>
      <c r="F158" s="103" t="s">
        <v>1153</v>
      </c>
      <c r="G158" s="103" t="s">
        <v>13</v>
      </c>
      <c r="H158" s="103" t="s">
        <v>922</v>
      </c>
      <c r="I158" s="104" t="s">
        <v>1154</v>
      </c>
      <c r="J158" s="105">
        <v>2</v>
      </c>
      <c r="K158" s="105">
        <v>0</v>
      </c>
      <c r="L158" s="105">
        <v>4</v>
      </c>
      <c r="M158" s="106">
        <v>0.01</v>
      </c>
      <c r="N158" s="106">
        <v>0</v>
      </c>
    </row>
    <row r="159" spans="1:14" x14ac:dyDescent="0.35">
      <c r="A159" s="101">
        <v>643806</v>
      </c>
      <c r="B159" s="101" t="s">
        <v>1393</v>
      </c>
      <c r="C159" s="102">
        <v>643806</v>
      </c>
      <c r="D159" s="103" t="s">
        <v>1162</v>
      </c>
      <c r="E159" s="103" t="s">
        <v>1156</v>
      </c>
      <c r="F159" s="103" t="s">
        <v>1153</v>
      </c>
      <c r="G159" s="103" t="s">
        <v>13</v>
      </c>
      <c r="H159" s="103" t="s">
        <v>922</v>
      </c>
      <c r="I159" s="104" t="s">
        <v>1154</v>
      </c>
      <c r="J159" s="105">
        <v>2</v>
      </c>
      <c r="K159" s="105">
        <v>0</v>
      </c>
      <c r="L159" s="105">
        <v>4</v>
      </c>
      <c r="M159" s="106">
        <v>0.01</v>
      </c>
      <c r="N159" s="106">
        <v>0</v>
      </c>
    </row>
    <row r="160" spans="1:14" x14ac:dyDescent="0.35">
      <c r="A160" s="101">
        <v>643808</v>
      </c>
      <c r="B160" s="101" t="s">
        <v>1393</v>
      </c>
      <c r="C160" s="102">
        <v>643808</v>
      </c>
      <c r="D160" s="103" t="s">
        <v>1162</v>
      </c>
      <c r="E160" s="103" t="s">
        <v>1399</v>
      </c>
      <c r="F160" s="103" t="s">
        <v>1153</v>
      </c>
      <c r="G160" s="103" t="s">
        <v>13</v>
      </c>
      <c r="H160" s="103" t="s">
        <v>922</v>
      </c>
      <c r="I160" s="104" t="s">
        <v>1154</v>
      </c>
      <c r="J160" s="105">
        <v>10</v>
      </c>
      <c r="K160" s="105">
        <v>2</v>
      </c>
      <c r="L160" s="105">
        <v>20</v>
      </c>
      <c r="M160" s="106">
        <v>32980</v>
      </c>
      <c r="N160" s="106">
        <v>65960</v>
      </c>
    </row>
    <row r="161" spans="1:14" x14ac:dyDescent="0.35">
      <c r="A161" s="101">
        <v>643843</v>
      </c>
      <c r="B161" s="101" t="s">
        <v>1400</v>
      </c>
      <c r="C161" s="102">
        <v>643843</v>
      </c>
      <c r="D161" s="103" t="s">
        <v>537</v>
      </c>
      <c r="E161" s="103" t="s">
        <v>1401</v>
      </c>
      <c r="F161" s="103" t="s">
        <v>1153</v>
      </c>
      <c r="G161" s="103" t="s">
        <v>13</v>
      </c>
      <c r="H161" s="103" t="s">
        <v>909</v>
      </c>
      <c r="I161" s="104" t="s">
        <v>1154</v>
      </c>
      <c r="J161" s="105">
        <v>4</v>
      </c>
      <c r="K161" s="105">
        <v>10</v>
      </c>
      <c r="L161" s="105">
        <v>10</v>
      </c>
      <c r="M161" s="106">
        <v>4323.21</v>
      </c>
      <c r="N161" s="106">
        <v>43232.1</v>
      </c>
    </row>
    <row r="162" spans="1:14" x14ac:dyDescent="0.35">
      <c r="A162" s="101">
        <v>643844</v>
      </c>
      <c r="B162" s="101" t="s">
        <v>1402</v>
      </c>
      <c r="C162" s="102">
        <v>643844</v>
      </c>
      <c r="D162" s="103" t="s">
        <v>537</v>
      </c>
      <c r="E162" s="103" t="s">
        <v>1403</v>
      </c>
      <c r="F162" s="103" t="s">
        <v>1153</v>
      </c>
      <c r="G162" s="103" t="s">
        <v>13</v>
      </c>
      <c r="H162" s="103" t="s">
        <v>909</v>
      </c>
      <c r="I162" s="104" t="s">
        <v>1154</v>
      </c>
      <c r="J162" s="105">
        <v>4</v>
      </c>
      <c r="K162" s="105">
        <v>6</v>
      </c>
      <c r="L162" s="105">
        <v>10</v>
      </c>
      <c r="M162" s="106">
        <v>4964.53</v>
      </c>
      <c r="N162" s="106">
        <v>29787.18</v>
      </c>
    </row>
    <row r="163" spans="1:14" x14ac:dyDescent="0.35">
      <c r="A163" s="101">
        <v>643941</v>
      </c>
      <c r="B163" s="101" t="s">
        <v>1404</v>
      </c>
      <c r="C163" s="102">
        <v>643941</v>
      </c>
      <c r="D163" s="103" t="s">
        <v>537</v>
      </c>
      <c r="E163" s="103" t="s">
        <v>1156</v>
      </c>
      <c r="F163" s="103" t="s">
        <v>1153</v>
      </c>
      <c r="G163" s="103" t="s">
        <v>13</v>
      </c>
      <c r="H163" s="103" t="s">
        <v>909</v>
      </c>
      <c r="I163" s="104" t="s">
        <v>1154</v>
      </c>
      <c r="J163" s="105">
        <v>2</v>
      </c>
      <c r="K163" s="105">
        <v>0</v>
      </c>
      <c r="L163" s="105">
        <v>10</v>
      </c>
      <c r="M163" s="106">
        <v>0.01</v>
      </c>
      <c r="N163" s="106">
        <v>0</v>
      </c>
    </row>
    <row r="164" spans="1:14" x14ac:dyDescent="0.35">
      <c r="A164" s="101">
        <v>644081</v>
      </c>
      <c r="B164" s="101" t="s">
        <v>1405</v>
      </c>
      <c r="C164" s="102">
        <v>644081</v>
      </c>
      <c r="D164" s="103" t="s">
        <v>1162</v>
      </c>
      <c r="E164" s="103" t="s">
        <v>1406</v>
      </c>
      <c r="F164" s="103" t="s">
        <v>1153</v>
      </c>
      <c r="G164" s="103" t="s">
        <v>13</v>
      </c>
      <c r="H164" s="103" t="s">
        <v>922</v>
      </c>
      <c r="I164" s="104" t="s">
        <v>1154</v>
      </c>
      <c r="J164" s="105">
        <v>2</v>
      </c>
      <c r="K164" s="105">
        <v>8</v>
      </c>
      <c r="L164" s="105">
        <v>8</v>
      </c>
      <c r="M164" s="106">
        <v>19050</v>
      </c>
      <c r="N164" s="106">
        <v>152400</v>
      </c>
    </row>
    <row r="165" spans="1:14" x14ac:dyDescent="0.35">
      <c r="A165" s="101">
        <v>644637</v>
      </c>
      <c r="B165" s="101" t="s">
        <v>1407</v>
      </c>
      <c r="C165" s="102">
        <v>644637</v>
      </c>
      <c r="D165" s="103" t="s">
        <v>1162</v>
      </c>
      <c r="E165" s="103" t="s">
        <v>1408</v>
      </c>
      <c r="F165" s="103" t="s">
        <v>1153</v>
      </c>
      <c r="G165" s="103" t="s">
        <v>13</v>
      </c>
      <c r="H165" s="103" t="s">
        <v>922</v>
      </c>
      <c r="I165" s="104" t="s">
        <v>1154</v>
      </c>
      <c r="J165" s="105">
        <v>10</v>
      </c>
      <c r="K165" s="105">
        <v>16</v>
      </c>
      <c r="L165" s="105">
        <v>20</v>
      </c>
      <c r="M165" s="106">
        <v>10750</v>
      </c>
      <c r="N165" s="106">
        <v>172000</v>
      </c>
    </row>
    <row r="166" spans="1:14" x14ac:dyDescent="0.35">
      <c r="A166" s="101">
        <v>644816</v>
      </c>
      <c r="B166" s="101" t="s">
        <v>1409</v>
      </c>
      <c r="C166" s="102">
        <v>644816</v>
      </c>
      <c r="D166" s="103" t="s">
        <v>1162</v>
      </c>
      <c r="E166" s="103" t="s">
        <v>1156</v>
      </c>
      <c r="F166" s="103" t="s">
        <v>1153</v>
      </c>
      <c r="G166" s="103" t="s">
        <v>13</v>
      </c>
      <c r="H166" s="103" t="s">
        <v>922</v>
      </c>
      <c r="I166" s="104" t="s">
        <v>1154</v>
      </c>
      <c r="J166" s="105">
        <v>10</v>
      </c>
      <c r="K166" s="105">
        <v>0</v>
      </c>
      <c r="L166" s="105">
        <v>20</v>
      </c>
      <c r="M166" s="106">
        <v>0.01</v>
      </c>
      <c r="N166" s="106">
        <v>0</v>
      </c>
    </row>
    <row r="167" spans="1:14" x14ac:dyDescent="0.35">
      <c r="A167" s="101">
        <v>646137</v>
      </c>
      <c r="B167" s="101" t="s">
        <v>1410</v>
      </c>
      <c r="C167" s="102">
        <v>646137</v>
      </c>
      <c r="D167" s="103" t="s">
        <v>537</v>
      </c>
      <c r="E167" s="103" t="s">
        <v>1411</v>
      </c>
      <c r="F167" s="103" t="s">
        <v>1153</v>
      </c>
      <c r="G167" s="103" t="s">
        <v>13</v>
      </c>
      <c r="H167" s="103" t="s">
        <v>909</v>
      </c>
      <c r="I167" s="104" t="s">
        <v>1154</v>
      </c>
      <c r="J167" s="105">
        <v>2</v>
      </c>
      <c r="K167" s="105">
        <v>3</v>
      </c>
      <c r="L167" s="105">
        <v>5</v>
      </c>
      <c r="M167" s="106">
        <v>1212</v>
      </c>
      <c r="N167" s="106">
        <v>3636</v>
      </c>
    </row>
    <row r="168" spans="1:14" x14ac:dyDescent="0.35">
      <c r="A168" s="101">
        <v>646268</v>
      </c>
      <c r="B168" s="101" t="s">
        <v>1412</v>
      </c>
      <c r="C168" s="102">
        <v>646268</v>
      </c>
      <c r="D168" s="103" t="s">
        <v>537</v>
      </c>
      <c r="E168" s="103" t="s">
        <v>1413</v>
      </c>
      <c r="F168" s="103" t="s">
        <v>1153</v>
      </c>
      <c r="G168" s="103" t="s">
        <v>13</v>
      </c>
      <c r="H168" s="103" t="s">
        <v>909</v>
      </c>
      <c r="I168" s="104" t="s">
        <v>1154</v>
      </c>
      <c r="J168" s="105">
        <v>2</v>
      </c>
      <c r="K168" s="105">
        <v>15</v>
      </c>
      <c r="L168" s="105">
        <v>20</v>
      </c>
      <c r="M168" s="106">
        <v>10401.49</v>
      </c>
      <c r="N168" s="106">
        <v>156022.35</v>
      </c>
    </row>
    <row r="169" spans="1:14" x14ac:dyDescent="0.35">
      <c r="A169" s="101">
        <v>648117</v>
      </c>
      <c r="B169" s="101" t="s">
        <v>1414</v>
      </c>
      <c r="C169" s="102">
        <v>648117</v>
      </c>
      <c r="D169" s="103" t="s">
        <v>537</v>
      </c>
      <c r="E169" s="103" t="s">
        <v>1415</v>
      </c>
      <c r="F169" s="103" t="s">
        <v>1153</v>
      </c>
      <c r="G169" s="103" t="s">
        <v>13</v>
      </c>
      <c r="H169" s="103" t="s">
        <v>909</v>
      </c>
      <c r="I169" s="104" t="s">
        <v>1154</v>
      </c>
      <c r="J169" s="105">
        <v>2</v>
      </c>
      <c r="K169" s="105">
        <v>5</v>
      </c>
      <c r="L169" s="105">
        <v>5</v>
      </c>
      <c r="M169" s="106">
        <v>198600</v>
      </c>
      <c r="N169" s="106">
        <v>993000</v>
      </c>
    </row>
    <row r="170" spans="1:14" x14ac:dyDescent="0.35">
      <c r="A170" s="107"/>
      <c r="B170" s="107"/>
      <c r="C170" s="108">
        <v>648118</v>
      </c>
      <c r="D170" s="109" t="s">
        <v>537</v>
      </c>
      <c r="E170" s="109" t="s">
        <v>1416</v>
      </c>
      <c r="F170" s="109" t="s">
        <v>1153</v>
      </c>
      <c r="G170" s="109" t="s">
        <v>13</v>
      </c>
      <c r="H170" s="109" t="s">
        <v>909</v>
      </c>
      <c r="I170" s="110" t="s">
        <v>1154</v>
      </c>
      <c r="J170" s="111">
        <v>2</v>
      </c>
      <c r="K170" s="111">
        <v>5</v>
      </c>
      <c r="L170" s="111">
        <v>5</v>
      </c>
      <c r="M170" s="112">
        <v>152000</v>
      </c>
      <c r="N170" s="112">
        <v>760000</v>
      </c>
    </row>
    <row r="171" spans="1:14" x14ac:dyDescent="0.35">
      <c r="A171" s="101">
        <v>648123</v>
      </c>
      <c r="B171" s="101" t="s">
        <v>1417</v>
      </c>
      <c r="C171" s="102">
        <v>648123</v>
      </c>
      <c r="D171" s="103" t="s">
        <v>537</v>
      </c>
      <c r="E171" s="103" t="s">
        <v>1418</v>
      </c>
      <c r="F171" s="103" t="s">
        <v>1153</v>
      </c>
      <c r="G171" s="103" t="s">
        <v>13</v>
      </c>
      <c r="H171" s="103" t="s">
        <v>909</v>
      </c>
      <c r="I171" s="104" t="s">
        <v>1154</v>
      </c>
      <c r="J171" s="105">
        <v>2</v>
      </c>
      <c r="K171" s="105">
        <v>5</v>
      </c>
      <c r="L171" s="105">
        <v>5</v>
      </c>
      <c r="M171" s="106">
        <v>171000</v>
      </c>
      <c r="N171" s="106">
        <v>855000</v>
      </c>
    </row>
    <row r="172" spans="1:14" x14ac:dyDescent="0.35">
      <c r="A172" s="101">
        <v>648124</v>
      </c>
      <c r="B172" s="101" t="s">
        <v>1419</v>
      </c>
      <c r="C172" s="102">
        <v>648124</v>
      </c>
      <c r="D172" s="103" t="s">
        <v>537</v>
      </c>
      <c r="E172" s="103" t="s">
        <v>1156</v>
      </c>
      <c r="F172" s="103" t="s">
        <v>1153</v>
      </c>
      <c r="G172" s="103" t="s">
        <v>13</v>
      </c>
      <c r="H172" s="103" t="s">
        <v>909</v>
      </c>
      <c r="I172" s="104" t="s">
        <v>1154</v>
      </c>
      <c r="J172" s="105">
        <v>2</v>
      </c>
      <c r="K172" s="105">
        <v>0</v>
      </c>
      <c r="L172" s="105">
        <v>5</v>
      </c>
      <c r="M172" s="106">
        <v>0.01</v>
      </c>
      <c r="N172" s="106">
        <v>0</v>
      </c>
    </row>
    <row r="173" spans="1:14" x14ac:dyDescent="0.35">
      <c r="A173" s="101">
        <v>648125</v>
      </c>
      <c r="B173" s="101" t="s">
        <v>1420</v>
      </c>
      <c r="C173" s="102">
        <v>648125</v>
      </c>
      <c r="D173" s="103" t="s">
        <v>537</v>
      </c>
      <c r="E173" s="103" t="s">
        <v>1421</v>
      </c>
      <c r="F173" s="103" t="s">
        <v>1153</v>
      </c>
      <c r="G173" s="103" t="s">
        <v>13</v>
      </c>
      <c r="H173" s="103" t="s">
        <v>909</v>
      </c>
      <c r="I173" s="104" t="s">
        <v>1154</v>
      </c>
      <c r="J173" s="105">
        <v>2</v>
      </c>
      <c r="K173" s="105">
        <v>5</v>
      </c>
      <c r="L173" s="105">
        <v>5</v>
      </c>
      <c r="M173" s="106">
        <v>178480</v>
      </c>
      <c r="N173" s="106">
        <v>892400</v>
      </c>
    </row>
    <row r="174" spans="1:14" x14ac:dyDescent="0.35">
      <c r="A174" s="101">
        <v>648126</v>
      </c>
      <c r="B174" s="101" t="s">
        <v>1422</v>
      </c>
      <c r="C174" s="102">
        <v>648126</v>
      </c>
      <c r="D174" s="103" t="s">
        <v>537</v>
      </c>
      <c r="E174" s="103" t="s">
        <v>1423</v>
      </c>
      <c r="F174" s="103" t="s">
        <v>1153</v>
      </c>
      <c r="G174" s="103" t="s">
        <v>13</v>
      </c>
      <c r="H174" s="103" t="s">
        <v>909</v>
      </c>
      <c r="I174" s="104" t="s">
        <v>1154</v>
      </c>
      <c r="J174" s="105">
        <v>2</v>
      </c>
      <c r="K174" s="105">
        <v>5</v>
      </c>
      <c r="L174" s="105">
        <v>5</v>
      </c>
      <c r="M174" s="106">
        <v>171000</v>
      </c>
      <c r="N174" s="106">
        <v>855000</v>
      </c>
    </row>
    <row r="175" spans="1:14" x14ac:dyDescent="0.35">
      <c r="A175" s="101">
        <v>656012</v>
      </c>
      <c r="B175" s="101" t="s">
        <v>1424</v>
      </c>
      <c r="C175" s="102">
        <v>656012</v>
      </c>
      <c r="D175" s="103" t="s">
        <v>537</v>
      </c>
      <c r="E175" s="103" t="s">
        <v>1425</v>
      </c>
      <c r="F175" s="103" t="s">
        <v>1153</v>
      </c>
      <c r="G175" s="103" t="s">
        <v>13</v>
      </c>
      <c r="H175" s="103" t="s">
        <v>909</v>
      </c>
      <c r="I175" s="104" t="s">
        <v>1154</v>
      </c>
      <c r="J175" s="105">
        <v>1</v>
      </c>
      <c r="K175" s="105">
        <v>2</v>
      </c>
      <c r="L175" s="105">
        <v>2</v>
      </c>
      <c r="M175" s="106">
        <v>578</v>
      </c>
      <c r="N175" s="106">
        <v>1156</v>
      </c>
    </row>
    <row r="176" spans="1:14" x14ac:dyDescent="0.35">
      <c r="A176" s="101">
        <v>656014</v>
      </c>
      <c r="B176" s="101" t="s">
        <v>1426</v>
      </c>
      <c r="C176" s="102">
        <v>656014</v>
      </c>
      <c r="D176" s="103" t="s">
        <v>537</v>
      </c>
      <c r="E176" s="103" t="s">
        <v>1427</v>
      </c>
      <c r="F176" s="103" t="s">
        <v>1153</v>
      </c>
      <c r="G176" s="103" t="s">
        <v>13</v>
      </c>
      <c r="H176" s="103" t="s">
        <v>909</v>
      </c>
      <c r="I176" s="104" t="s">
        <v>1154</v>
      </c>
      <c r="J176" s="105">
        <v>2</v>
      </c>
      <c r="K176" s="105">
        <v>4</v>
      </c>
      <c r="L176" s="105">
        <v>4</v>
      </c>
      <c r="M176" s="106">
        <v>578</v>
      </c>
      <c r="N176" s="106">
        <v>2312</v>
      </c>
    </row>
    <row r="177" spans="1:14" x14ac:dyDescent="0.35">
      <c r="A177" s="101">
        <v>656086</v>
      </c>
      <c r="B177" s="101" t="s">
        <v>1428</v>
      </c>
      <c r="C177" s="102">
        <v>656086</v>
      </c>
      <c r="D177" s="103" t="s">
        <v>537</v>
      </c>
      <c r="E177" s="103" t="s">
        <v>1429</v>
      </c>
      <c r="F177" s="103" t="s">
        <v>1153</v>
      </c>
      <c r="G177" s="103" t="s">
        <v>13</v>
      </c>
      <c r="H177" s="103" t="s">
        <v>909</v>
      </c>
      <c r="I177" s="104" t="s">
        <v>1154</v>
      </c>
      <c r="J177" s="105">
        <v>1</v>
      </c>
      <c r="K177" s="105">
        <v>1</v>
      </c>
      <c r="L177" s="105">
        <v>2</v>
      </c>
      <c r="M177" s="106">
        <v>10204.129999999999</v>
      </c>
      <c r="N177" s="106">
        <v>10204.129999999999</v>
      </c>
    </row>
    <row r="178" spans="1:14" x14ac:dyDescent="0.35">
      <c r="A178" s="101">
        <v>656090</v>
      </c>
      <c r="B178" s="101" t="s">
        <v>1430</v>
      </c>
      <c r="C178" s="102">
        <v>656090</v>
      </c>
      <c r="D178" s="103" t="s">
        <v>537</v>
      </c>
      <c r="E178" s="103" t="s">
        <v>1431</v>
      </c>
      <c r="F178" s="103" t="s">
        <v>1153</v>
      </c>
      <c r="G178" s="103" t="s">
        <v>13</v>
      </c>
      <c r="H178" s="103" t="s">
        <v>909</v>
      </c>
      <c r="I178" s="104" t="s">
        <v>1154</v>
      </c>
      <c r="J178" s="105">
        <v>1</v>
      </c>
      <c r="K178" s="105">
        <v>1</v>
      </c>
      <c r="L178" s="105">
        <v>2</v>
      </c>
      <c r="M178" s="106">
        <v>13760</v>
      </c>
      <c r="N178" s="106">
        <v>13760</v>
      </c>
    </row>
    <row r="179" spans="1:14" x14ac:dyDescent="0.35">
      <c r="A179" s="101">
        <v>656093</v>
      </c>
      <c r="B179" s="101" t="s">
        <v>1432</v>
      </c>
      <c r="C179" s="102">
        <v>656093</v>
      </c>
      <c r="D179" s="103" t="s">
        <v>537</v>
      </c>
      <c r="E179" s="103" t="s">
        <v>1433</v>
      </c>
      <c r="F179" s="103" t="s">
        <v>1153</v>
      </c>
      <c r="G179" s="103" t="s">
        <v>13</v>
      </c>
      <c r="H179" s="103" t="s">
        <v>909</v>
      </c>
      <c r="I179" s="104" t="s">
        <v>1154</v>
      </c>
      <c r="J179" s="105">
        <v>1</v>
      </c>
      <c r="K179" s="105">
        <v>2</v>
      </c>
      <c r="L179" s="105">
        <v>2</v>
      </c>
      <c r="M179" s="106">
        <v>8003.81</v>
      </c>
      <c r="N179" s="106">
        <v>16007.62</v>
      </c>
    </row>
    <row r="180" spans="1:14" x14ac:dyDescent="0.35">
      <c r="A180" s="101">
        <v>656098</v>
      </c>
      <c r="B180" s="101" t="s">
        <v>1432</v>
      </c>
      <c r="C180" s="102">
        <v>656098</v>
      </c>
      <c r="D180" s="103" t="s">
        <v>537</v>
      </c>
      <c r="E180" s="103" t="s">
        <v>1434</v>
      </c>
      <c r="F180" s="103" t="s">
        <v>1153</v>
      </c>
      <c r="G180" s="103" t="s">
        <v>13</v>
      </c>
      <c r="H180" s="103" t="s">
        <v>909</v>
      </c>
      <c r="I180" s="104" t="s">
        <v>1154</v>
      </c>
      <c r="J180" s="105">
        <v>1</v>
      </c>
      <c r="K180" s="105">
        <v>2</v>
      </c>
      <c r="L180" s="105">
        <v>2</v>
      </c>
      <c r="M180" s="106">
        <v>8495.2900000000009</v>
      </c>
      <c r="N180" s="106">
        <v>16990.580000000002</v>
      </c>
    </row>
    <row r="181" spans="1:14" x14ac:dyDescent="0.35">
      <c r="A181" s="101">
        <v>656099</v>
      </c>
      <c r="B181" s="101" t="s">
        <v>1435</v>
      </c>
      <c r="C181" s="102">
        <v>656099</v>
      </c>
      <c r="D181" s="103" t="s">
        <v>537</v>
      </c>
      <c r="E181" s="103" t="s">
        <v>1436</v>
      </c>
      <c r="F181" s="103" t="s">
        <v>1153</v>
      </c>
      <c r="G181" s="103" t="s">
        <v>13</v>
      </c>
      <c r="H181" s="103" t="s">
        <v>909</v>
      </c>
      <c r="I181" s="104" t="s">
        <v>1154</v>
      </c>
      <c r="J181" s="105">
        <v>1</v>
      </c>
      <c r="K181" s="105">
        <v>2</v>
      </c>
      <c r="L181" s="105">
        <v>2</v>
      </c>
      <c r="M181" s="106">
        <v>8035.99</v>
      </c>
      <c r="N181" s="106">
        <v>16071.98</v>
      </c>
    </row>
    <row r="182" spans="1:14" x14ac:dyDescent="0.35">
      <c r="A182" s="101">
        <v>656100</v>
      </c>
      <c r="B182" s="101" t="s">
        <v>1437</v>
      </c>
      <c r="C182" s="102">
        <v>656100</v>
      </c>
      <c r="D182" s="103" t="s">
        <v>537</v>
      </c>
      <c r="E182" s="103" t="s">
        <v>1438</v>
      </c>
      <c r="F182" s="103" t="s">
        <v>1153</v>
      </c>
      <c r="G182" s="103" t="s">
        <v>13</v>
      </c>
      <c r="H182" s="103" t="s">
        <v>909</v>
      </c>
      <c r="I182" s="104" t="s">
        <v>1154</v>
      </c>
      <c r="J182" s="105">
        <v>1</v>
      </c>
      <c r="K182" s="105">
        <v>2</v>
      </c>
      <c r="L182" s="105">
        <v>2</v>
      </c>
      <c r="M182" s="106">
        <v>12302.69</v>
      </c>
      <c r="N182" s="106">
        <v>24605.38</v>
      </c>
    </row>
    <row r="183" spans="1:14" x14ac:dyDescent="0.35">
      <c r="A183" s="101">
        <v>656102</v>
      </c>
      <c r="B183" s="101" t="s">
        <v>1430</v>
      </c>
      <c r="C183" s="102">
        <v>656102</v>
      </c>
      <c r="D183" s="103" t="s">
        <v>537</v>
      </c>
      <c r="E183" s="103" t="s">
        <v>1439</v>
      </c>
      <c r="F183" s="103" t="s">
        <v>1153</v>
      </c>
      <c r="G183" s="103" t="s">
        <v>13</v>
      </c>
      <c r="H183" s="103" t="s">
        <v>909</v>
      </c>
      <c r="I183" s="104" t="s">
        <v>1154</v>
      </c>
      <c r="J183" s="105">
        <v>1</v>
      </c>
      <c r="K183" s="105">
        <v>1</v>
      </c>
      <c r="L183" s="105">
        <v>2</v>
      </c>
      <c r="M183" s="106">
        <v>7249.11</v>
      </c>
      <c r="N183" s="106">
        <v>7249.11</v>
      </c>
    </row>
    <row r="184" spans="1:14" x14ac:dyDescent="0.35">
      <c r="A184" s="101">
        <v>656429</v>
      </c>
      <c r="B184" s="101" t="s">
        <v>1440</v>
      </c>
      <c r="C184" s="102">
        <v>656429</v>
      </c>
      <c r="D184" s="103" t="s">
        <v>537</v>
      </c>
      <c r="E184" s="103" t="s">
        <v>1441</v>
      </c>
      <c r="F184" s="103" t="s">
        <v>1153</v>
      </c>
      <c r="G184" s="103" t="s">
        <v>13</v>
      </c>
      <c r="H184" s="103" t="s">
        <v>909</v>
      </c>
      <c r="I184" s="104" t="s">
        <v>1154</v>
      </c>
      <c r="J184" s="105">
        <v>1</v>
      </c>
      <c r="K184" s="105">
        <v>3</v>
      </c>
      <c r="L184" s="105">
        <v>3</v>
      </c>
      <c r="M184" s="106">
        <v>5.95</v>
      </c>
      <c r="N184" s="106">
        <v>17.850000000000001</v>
      </c>
    </row>
    <row r="185" spans="1:14" x14ac:dyDescent="0.35">
      <c r="A185" s="101">
        <v>656432</v>
      </c>
      <c r="B185" s="101" t="s">
        <v>1442</v>
      </c>
      <c r="C185" s="102">
        <v>656432</v>
      </c>
      <c r="D185" s="103" t="s">
        <v>537</v>
      </c>
      <c r="E185" s="103" t="s">
        <v>1443</v>
      </c>
      <c r="F185" s="103" t="s">
        <v>1153</v>
      </c>
      <c r="G185" s="103" t="s">
        <v>13</v>
      </c>
      <c r="H185" s="103" t="s">
        <v>909</v>
      </c>
      <c r="I185" s="104" t="s">
        <v>1154</v>
      </c>
      <c r="J185" s="105">
        <v>1</v>
      </c>
      <c r="K185" s="105">
        <v>2</v>
      </c>
      <c r="L185" s="105">
        <v>2</v>
      </c>
      <c r="M185" s="106">
        <v>9</v>
      </c>
      <c r="N185" s="106">
        <v>18</v>
      </c>
    </row>
    <row r="186" spans="1:14" x14ac:dyDescent="0.35">
      <c r="A186" s="101">
        <v>656437</v>
      </c>
      <c r="B186" s="101" t="s">
        <v>1444</v>
      </c>
      <c r="C186" s="102">
        <v>656437</v>
      </c>
      <c r="D186" s="103" t="s">
        <v>537</v>
      </c>
      <c r="E186" s="103" t="s">
        <v>1445</v>
      </c>
      <c r="F186" s="103" t="s">
        <v>1153</v>
      </c>
      <c r="G186" s="103" t="s">
        <v>13</v>
      </c>
      <c r="H186" s="103" t="s">
        <v>909</v>
      </c>
      <c r="I186" s="104" t="s">
        <v>1154</v>
      </c>
      <c r="J186" s="105">
        <v>8</v>
      </c>
      <c r="K186" s="105">
        <v>8</v>
      </c>
      <c r="L186" s="105">
        <v>12</v>
      </c>
      <c r="M186" s="106">
        <v>15.42</v>
      </c>
      <c r="N186" s="106">
        <v>123.36</v>
      </c>
    </row>
    <row r="187" spans="1:14" x14ac:dyDescent="0.35">
      <c r="A187" s="101">
        <v>656439</v>
      </c>
      <c r="B187" s="101" t="s">
        <v>1442</v>
      </c>
      <c r="C187" s="102">
        <v>656439</v>
      </c>
      <c r="D187" s="103" t="s">
        <v>537</v>
      </c>
      <c r="E187" s="103" t="s">
        <v>1446</v>
      </c>
      <c r="F187" s="103" t="s">
        <v>1153</v>
      </c>
      <c r="G187" s="103" t="s">
        <v>13</v>
      </c>
      <c r="H187" s="103" t="s">
        <v>909</v>
      </c>
      <c r="I187" s="104" t="s">
        <v>1154</v>
      </c>
      <c r="J187" s="105">
        <v>5</v>
      </c>
      <c r="K187" s="105">
        <v>10</v>
      </c>
      <c r="L187" s="105">
        <v>10</v>
      </c>
      <c r="M187" s="106">
        <v>9</v>
      </c>
      <c r="N187" s="106">
        <v>90</v>
      </c>
    </row>
    <row r="188" spans="1:14" x14ac:dyDescent="0.35">
      <c r="A188" s="101">
        <v>656440</v>
      </c>
      <c r="B188" s="101" t="s">
        <v>1447</v>
      </c>
      <c r="C188" s="102">
        <v>656440</v>
      </c>
      <c r="D188" s="103" t="s">
        <v>537</v>
      </c>
      <c r="E188" s="103" t="s">
        <v>1448</v>
      </c>
      <c r="F188" s="103" t="s">
        <v>1153</v>
      </c>
      <c r="G188" s="103" t="s">
        <v>13</v>
      </c>
      <c r="H188" s="103" t="s">
        <v>909</v>
      </c>
      <c r="I188" s="104" t="s">
        <v>1154</v>
      </c>
      <c r="J188" s="105">
        <v>2</v>
      </c>
      <c r="K188" s="105">
        <v>4</v>
      </c>
      <c r="L188" s="105">
        <v>4</v>
      </c>
      <c r="M188" s="106">
        <v>52.32</v>
      </c>
      <c r="N188" s="106">
        <v>209.28</v>
      </c>
    </row>
    <row r="189" spans="1:14" x14ac:dyDescent="0.35">
      <c r="A189" s="101">
        <v>656442</v>
      </c>
      <c r="B189" s="101" t="s">
        <v>1449</v>
      </c>
      <c r="C189" s="102">
        <v>656442</v>
      </c>
      <c r="D189" s="103" t="s">
        <v>537</v>
      </c>
      <c r="E189" s="103" t="s">
        <v>1450</v>
      </c>
      <c r="F189" s="103" t="s">
        <v>1153</v>
      </c>
      <c r="G189" s="103" t="s">
        <v>13</v>
      </c>
      <c r="H189" s="103" t="s">
        <v>909</v>
      </c>
      <c r="I189" s="104" t="s">
        <v>1154</v>
      </c>
      <c r="J189" s="105">
        <v>1</v>
      </c>
      <c r="K189" s="105">
        <v>4</v>
      </c>
      <c r="L189" s="105">
        <v>4</v>
      </c>
      <c r="M189" s="106">
        <v>5.95</v>
      </c>
      <c r="N189" s="106">
        <v>23.8</v>
      </c>
    </row>
    <row r="190" spans="1:14" x14ac:dyDescent="0.35">
      <c r="A190" s="101">
        <v>663785</v>
      </c>
      <c r="B190" s="101" t="s">
        <v>1451</v>
      </c>
      <c r="C190" s="102">
        <v>663785</v>
      </c>
      <c r="D190" s="103" t="s">
        <v>537</v>
      </c>
      <c r="E190" s="103" t="s">
        <v>1452</v>
      </c>
      <c r="F190" s="103" t="s">
        <v>1153</v>
      </c>
      <c r="G190" s="103" t="s">
        <v>13</v>
      </c>
      <c r="H190" s="103" t="s">
        <v>909</v>
      </c>
      <c r="I190" s="104" t="s">
        <v>1154</v>
      </c>
      <c r="J190" s="105">
        <v>4</v>
      </c>
      <c r="K190" s="105">
        <v>0</v>
      </c>
      <c r="L190" s="105">
        <v>10</v>
      </c>
      <c r="M190" s="106">
        <v>10.8</v>
      </c>
      <c r="N190" s="106">
        <v>0</v>
      </c>
    </row>
    <row r="191" spans="1:14" x14ac:dyDescent="0.35">
      <c r="A191" s="101">
        <v>665837</v>
      </c>
      <c r="B191" s="101" t="s">
        <v>1453</v>
      </c>
      <c r="C191" s="102">
        <v>665837</v>
      </c>
      <c r="D191" s="103" t="s">
        <v>1162</v>
      </c>
      <c r="E191" s="103" t="s">
        <v>1156</v>
      </c>
      <c r="F191" s="103" t="s">
        <v>1153</v>
      </c>
      <c r="G191" s="103" t="s">
        <v>13</v>
      </c>
      <c r="H191" s="103" t="s">
        <v>922</v>
      </c>
      <c r="I191" s="104" t="s">
        <v>1154</v>
      </c>
      <c r="J191" s="105">
        <v>10</v>
      </c>
      <c r="K191" s="105">
        <v>0</v>
      </c>
      <c r="L191" s="105">
        <v>20</v>
      </c>
      <c r="M191" s="106">
        <v>0.01</v>
      </c>
      <c r="N191" s="106">
        <v>0</v>
      </c>
    </row>
    <row r="192" spans="1:14" x14ac:dyDescent="0.35">
      <c r="A192" s="101">
        <v>665868</v>
      </c>
      <c r="B192" s="101" t="s">
        <v>1454</v>
      </c>
      <c r="C192" s="102">
        <v>665868</v>
      </c>
      <c r="D192" s="103" t="s">
        <v>537</v>
      </c>
      <c r="E192" s="103" t="s">
        <v>1455</v>
      </c>
      <c r="F192" s="103" t="s">
        <v>1153</v>
      </c>
      <c r="G192" s="103" t="s">
        <v>13</v>
      </c>
      <c r="H192" s="103" t="s">
        <v>909</v>
      </c>
      <c r="I192" s="104" t="s">
        <v>1154</v>
      </c>
      <c r="J192" s="105">
        <v>2</v>
      </c>
      <c r="K192" s="105">
        <v>4</v>
      </c>
      <c r="L192" s="105">
        <v>4</v>
      </c>
      <c r="M192" s="106">
        <v>5839.21</v>
      </c>
      <c r="N192" s="106">
        <v>23356.84</v>
      </c>
    </row>
    <row r="193" spans="1:14" x14ac:dyDescent="0.35">
      <c r="A193" s="101">
        <v>666344</v>
      </c>
      <c r="B193" s="101" t="s">
        <v>1456</v>
      </c>
      <c r="C193" s="102">
        <v>666344</v>
      </c>
      <c r="D193" s="103" t="s">
        <v>537</v>
      </c>
      <c r="E193" s="103" t="s">
        <v>1457</v>
      </c>
      <c r="F193" s="103" t="s">
        <v>1153</v>
      </c>
      <c r="G193" s="103" t="s">
        <v>13</v>
      </c>
      <c r="H193" s="103" t="s">
        <v>909</v>
      </c>
      <c r="I193" s="104" t="s">
        <v>1154</v>
      </c>
      <c r="J193" s="105">
        <v>12</v>
      </c>
      <c r="K193" s="105">
        <v>0</v>
      </c>
      <c r="L193" s="105">
        <v>20</v>
      </c>
      <c r="M193" s="106">
        <v>249.75</v>
      </c>
      <c r="N193" s="106">
        <v>0</v>
      </c>
    </row>
    <row r="194" spans="1:14" x14ac:dyDescent="0.35">
      <c r="A194" s="101">
        <v>666350</v>
      </c>
      <c r="B194" s="101" t="s">
        <v>1458</v>
      </c>
      <c r="C194" s="102">
        <v>666350</v>
      </c>
      <c r="D194" s="103" t="s">
        <v>537</v>
      </c>
      <c r="E194" s="103" t="s">
        <v>1459</v>
      </c>
      <c r="F194" s="103" t="s">
        <v>1153</v>
      </c>
      <c r="G194" s="103" t="s">
        <v>13</v>
      </c>
      <c r="H194" s="103" t="s">
        <v>909</v>
      </c>
      <c r="I194" s="104" t="s">
        <v>1154</v>
      </c>
      <c r="J194" s="105">
        <v>20</v>
      </c>
      <c r="K194" s="105">
        <v>50</v>
      </c>
      <c r="L194" s="105">
        <v>40</v>
      </c>
      <c r="M194" s="106">
        <v>117.31</v>
      </c>
      <c r="N194" s="106">
        <v>5865.5</v>
      </c>
    </row>
    <row r="195" spans="1:14" x14ac:dyDescent="0.35">
      <c r="A195" s="101">
        <v>666380</v>
      </c>
      <c r="B195" s="101" t="s">
        <v>1460</v>
      </c>
      <c r="C195" s="102">
        <v>666380</v>
      </c>
      <c r="D195" s="103" t="s">
        <v>1162</v>
      </c>
      <c r="E195" s="103" t="s">
        <v>1461</v>
      </c>
      <c r="F195" s="103" t="s">
        <v>1153</v>
      </c>
      <c r="G195" s="103" t="s">
        <v>13</v>
      </c>
      <c r="H195" s="103" t="s">
        <v>922</v>
      </c>
      <c r="I195" s="104" t="s">
        <v>1154</v>
      </c>
      <c r="J195" s="105">
        <v>12</v>
      </c>
      <c r="K195" s="105">
        <v>12</v>
      </c>
      <c r="L195" s="105">
        <v>24</v>
      </c>
      <c r="M195" s="106">
        <v>189</v>
      </c>
      <c r="N195" s="106">
        <v>2268</v>
      </c>
    </row>
    <row r="196" spans="1:14" x14ac:dyDescent="0.35">
      <c r="A196" s="101">
        <v>666508</v>
      </c>
      <c r="B196" s="101" t="s">
        <v>1462</v>
      </c>
      <c r="C196" s="102">
        <v>666508</v>
      </c>
      <c r="D196" s="103" t="s">
        <v>1162</v>
      </c>
      <c r="E196" s="103" t="s">
        <v>1463</v>
      </c>
      <c r="F196" s="103" t="s">
        <v>1153</v>
      </c>
      <c r="G196" s="103" t="s">
        <v>13</v>
      </c>
      <c r="H196" s="103" t="s">
        <v>922</v>
      </c>
      <c r="I196" s="104" t="s">
        <v>1154</v>
      </c>
      <c r="J196" s="105">
        <v>4</v>
      </c>
      <c r="K196" s="105">
        <v>10</v>
      </c>
      <c r="L196" s="105">
        <v>10</v>
      </c>
      <c r="M196" s="106">
        <v>44394</v>
      </c>
      <c r="N196" s="106">
        <v>443940</v>
      </c>
    </row>
    <row r="197" spans="1:14" x14ac:dyDescent="0.35">
      <c r="A197" s="101">
        <v>667582</v>
      </c>
      <c r="B197" s="101" t="s">
        <v>1464</v>
      </c>
      <c r="C197" s="102">
        <v>667582</v>
      </c>
      <c r="D197" s="103" t="s">
        <v>537</v>
      </c>
      <c r="E197" s="103" t="s">
        <v>1465</v>
      </c>
      <c r="F197" s="103" t="s">
        <v>1153</v>
      </c>
      <c r="G197" s="103" t="s">
        <v>13</v>
      </c>
      <c r="H197" s="103" t="s">
        <v>909</v>
      </c>
      <c r="I197" s="104" t="s">
        <v>1154</v>
      </c>
      <c r="J197" s="105">
        <v>3</v>
      </c>
      <c r="K197" s="105">
        <v>67</v>
      </c>
      <c r="L197" s="105">
        <v>9</v>
      </c>
      <c r="M197" s="106">
        <v>2890</v>
      </c>
      <c r="N197" s="106">
        <v>193630</v>
      </c>
    </row>
    <row r="198" spans="1:14" x14ac:dyDescent="0.35">
      <c r="A198" s="101">
        <v>667584</v>
      </c>
      <c r="B198" s="101" t="s">
        <v>1466</v>
      </c>
      <c r="C198" s="102">
        <v>667584</v>
      </c>
      <c r="D198" s="103" t="s">
        <v>537</v>
      </c>
      <c r="E198" s="103" t="s">
        <v>1156</v>
      </c>
      <c r="F198" s="103" t="s">
        <v>1153</v>
      </c>
      <c r="G198" s="103" t="s">
        <v>13</v>
      </c>
      <c r="H198" s="103" t="s">
        <v>909</v>
      </c>
      <c r="I198" s="104" t="s">
        <v>1154</v>
      </c>
      <c r="J198" s="105">
        <v>3</v>
      </c>
      <c r="K198" s="105">
        <v>0</v>
      </c>
      <c r="L198" s="105">
        <v>6</v>
      </c>
      <c r="M198" s="106">
        <v>0.01</v>
      </c>
      <c r="N198" s="106">
        <v>0</v>
      </c>
    </row>
    <row r="199" spans="1:14" x14ac:dyDescent="0.35">
      <c r="A199" s="101">
        <v>668437</v>
      </c>
      <c r="B199" s="101" t="s">
        <v>1467</v>
      </c>
      <c r="C199" s="102">
        <v>668437</v>
      </c>
      <c r="D199" s="103" t="s">
        <v>537</v>
      </c>
      <c r="E199" s="103" t="s">
        <v>1468</v>
      </c>
      <c r="F199" s="103" t="s">
        <v>1153</v>
      </c>
      <c r="G199" s="103" t="s">
        <v>13</v>
      </c>
      <c r="H199" s="103" t="s">
        <v>909</v>
      </c>
      <c r="I199" s="104" t="s">
        <v>1154</v>
      </c>
      <c r="J199" s="105">
        <v>1</v>
      </c>
      <c r="K199" s="105">
        <v>3</v>
      </c>
      <c r="L199" s="105">
        <v>3</v>
      </c>
      <c r="M199" s="106">
        <v>165513.32999999999</v>
      </c>
      <c r="N199" s="106">
        <v>496539.99</v>
      </c>
    </row>
    <row r="200" spans="1:14" x14ac:dyDescent="0.35">
      <c r="A200" s="101">
        <v>668438</v>
      </c>
      <c r="B200" s="101" t="s">
        <v>1469</v>
      </c>
      <c r="C200" s="102">
        <v>668438</v>
      </c>
      <c r="D200" s="103" t="s">
        <v>1162</v>
      </c>
      <c r="E200" s="103" t="s">
        <v>1156</v>
      </c>
      <c r="F200" s="103" t="s">
        <v>1153</v>
      </c>
      <c r="G200" s="103" t="s">
        <v>13</v>
      </c>
      <c r="H200" s="103" t="s">
        <v>922</v>
      </c>
      <c r="I200" s="104" t="s">
        <v>1154</v>
      </c>
      <c r="J200" s="105">
        <v>10</v>
      </c>
      <c r="K200" s="105">
        <v>0</v>
      </c>
      <c r="L200" s="105">
        <v>20</v>
      </c>
      <c r="M200" s="106">
        <v>0.01</v>
      </c>
      <c r="N200" s="106">
        <v>0</v>
      </c>
    </row>
    <row r="201" spans="1:14" x14ac:dyDescent="0.35">
      <c r="A201" s="101">
        <v>669259</v>
      </c>
      <c r="B201" s="101" t="s">
        <v>1470</v>
      </c>
      <c r="C201" s="102">
        <v>669259</v>
      </c>
      <c r="D201" s="103" t="s">
        <v>537</v>
      </c>
      <c r="E201" s="103" t="s">
        <v>1471</v>
      </c>
      <c r="F201" s="103" t="s">
        <v>1153</v>
      </c>
      <c r="G201" s="103" t="s">
        <v>13</v>
      </c>
      <c r="H201" s="103" t="s">
        <v>909</v>
      </c>
      <c r="I201" s="104" t="s">
        <v>1154</v>
      </c>
      <c r="J201" s="105">
        <v>6</v>
      </c>
      <c r="K201" s="105">
        <v>10</v>
      </c>
      <c r="L201" s="105">
        <v>10</v>
      </c>
      <c r="M201" s="106">
        <v>5175.8</v>
      </c>
      <c r="N201" s="106">
        <v>51758</v>
      </c>
    </row>
    <row r="202" spans="1:14" x14ac:dyDescent="0.35">
      <c r="A202" s="101">
        <v>669260</v>
      </c>
      <c r="B202" s="101" t="s">
        <v>1472</v>
      </c>
      <c r="C202" s="102">
        <v>669260</v>
      </c>
      <c r="D202" s="103" t="s">
        <v>537</v>
      </c>
      <c r="E202" s="103" t="s">
        <v>1473</v>
      </c>
      <c r="F202" s="103" t="s">
        <v>1153</v>
      </c>
      <c r="G202" s="103" t="s">
        <v>13</v>
      </c>
      <c r="H202" s="103" t="s">
        <v>909</v>
      </c>
      <c r="I202" s="104" t="s">
        <v>1154</v>
      </c>
      <c r="J202" s="105">
        <v>4</v>
      </c>
      <c r="K202" s="105">
        <v>0</v>
      </c>
      <c r="L202" s="105">
        <v>10</v>
      </c>
      <c r="M202" s="106">
        <v>1.7</v>
      </c>
      <c r="N202" s="106">
        <v>0</v>
      </c>
    </row>
    <row r="203" spans="1:14" x14ac:dyDescent="0.35">
      <c r="A203" s="101">
        <v>669261</v>
      </c>
      <c r="B203" s="101" t="s">
        <v>1474</v>
      </c>
      <c r="C203" s="102">
        <v>669261</v>
      </c>
      <c r="D203" s="103" t="s">
        <v>537</v>
      </c>
      <c r="E203" s="103" t="s">
        <v>1475</v>
      </c>
      <c r="F203" s="103" t="s">
        <v>1153</v>
      </c>
      <c r="G203" s="103" t="s">
        <v>13</v>
      </c>
      <c r="H203" s="103" t="s">
        <v>909</v>
      </c>
      <c r="I203" s="104" t="s">
        <v>1154</v>
      </c>
      <c r="J203" s="105">
        <v>1</v>
      </c>
      <c r="K203" s="105">
        <v>2</v>
      </c>
      <c r="L203" s="105">
        <v>2</v>
      </c>
      <c r="M203" s="106">
        <v>70</v>
      </c>
      <c r="N203" s="106">
        <v>140</v>
      </c>
    </row>
    <row r="204" spans="1:14" x14ac:dyDescent="0.35">
      <c r="A204" s="101">
        <v>669300</v>
      </c>
      <c r="B204" s="101" t="s">
        <v>1476</v>
      </c>
      <c r="C204" s="102">
        <v>669300</v>
      </c>
      <c r="D204" s="103" t="s">
        <v>537</v>
      </c>
      <c r="E204" s="103" t="s">
        <v>1156</v>
      </c>
      <c r="F204" s="103" t="s">
        <v>1153</v>
      </c>
      <c r="G204" s="103" t="s">
        <v>13</v>
      </c>
      <c r="H204" s="103" t="s">
        <v>909</v>
      </c>
      <c r="I204" s="104" t="s">
        <v>1154</v>
      </c>
      <c r="J204" s="105">
        <v>1</v>
      </c>
      <c r="K204" s="105">
        <v>0</v>
      </c>
      <c r="L204" s="105">
        <v>1</v>
      </c>
      <c r="M204" s="106">
        <v>0.01</v>
      </c>
      <c r="N204" s="106">
        <v>0</v>
      </c>
    </row>
    <row r="205" spans="1:14" x14ac:dyDescent="0.35">
      <c r="A205" s="101">
        <v>669306</v>
      </c>
      <c r="B205" s="101" t="s">
        <v>1477</v>
      </c>
      <c r="C205" s="102">
        <v>669306</v>
      </c>
      <c r="D205" s="103" t="s">
        <v>537</v>
      </c>
      <c r="E205" s="103" t="s">
        <v>1478</v>
      </c>
      <c r="F205" s="103" t="s">
        <v>1153</v>
      </c>
      <c r="G205" s="103" t="s">
        <v>13</v>
      </c>
      <c r="H205" s="103" t="s">
        <v>909</v>
      </c>
      <c r="I205" s="104" t="s">
        <v>1154</v>
      </c>
      <c r="J205" s="105">
        <v>2</v>
      </c>
      <c r="K205" s="105">
        <v>4</v>
      </c>
      <c r="L205" s="105">
        <v>4</v>
      </c>
      <c r="M205" s="106">
        <v>29782.67</v>
      </c>
      <c r="N205" s="106">
        <v>119130.68</v>
      </c>
    </row>
    <row r="206" spans="1:14" x14ac:dyDescent="0.35">
      <c r="A206" s="101">
        <v>669434</v>
      </c>
      <c r="B206" s="101" t="s">
        <v>1479</v>
      </c>
      <c r="C206" s="102">
        <v>669434</v>
      </c>
      <c r="D206" s="103" t="s">
        <v>537</v>
      </c>
      <c r="E206" s="103" t="s">
        <v>1480</v>
      </c>
      <c r="F206" s="103" t="s">
        <v>1153</v>
      </c>
      <c r="G206" s="103" t="s">
        <v>13</v>
      </c>
      <c r="H206" s="103" t="s">
        <v>909</v>
      </c>
      <c r="I206" s="104" t="s">
        <v>1154</v>
      </c>
      <c r="J206" s="105">
        <v>1</v>
      </c>
      <c r="K206" s="105">
        <v>2</v>
      </c>
      <c r="L206" s="105">
        <v>2</v>
      </c>
      <c r="M206" s="106">
        <v>144077.4</v>
      </c>
      <c r="N206" s="106">
        <v>288154.8</v>
      </c>
    </row>
    <row r="207" spans="1:14" ht="25" x14ac:dyDescent="0.35">
      <c r="A207" s="123">
        <v>669435</v>
      </c>
      <c r="B207" s="123" t="s">
        <v>1481</v>
      </c>
      <c r="C207" s="124" t="s">
        <v>1183</v>
      </c>
      <c r="D207" s="125" t="s">
        <v>537</v>
      </c>
      <c r="E207" s="125" t="s">
        <v>1185</v>
      </c>
      <c r="F207" s="125" t="s">
        <v>1153</v>
      </c>
      <c r="G207" s="125" t="s">
        <v>1186</v>
      </c>
      <c r="H207" s="126" t="s">
        <v>1187</v>
      </c>
      <c r="I207" s="125" t="s">
        <v>1154</v>
      </c>
      <c r="J207" s="127"/>
      <c r="K207" s="127"/>
      <c r="L207" s="127"/>
      <c r="M207" s="128"/>
      <c r="N207" s="128"/>
    </row>
    <row r="208" spans="1:14" x14ac:dyDescent="0.35">
      <c r="A208" s="101">
        <v>670123</v>
      </c>
      <c r="B208" s="101" t="s">
        <v>1482</v>
      </c>
      <c r="C208" s="102">
        <v>670123</v>
      </c>
      <c r="D208" s="103" t="s">
        <v>537</v>
      </c>
      <c r="E208" s="103" t="s">
        <v>1483</v>
      </c>
      <c r="F208" s="103" t="s">
        <v>1153</v>
      </c>
      <c r="G208" s="103" t="s">
        <v>13</v>
      </c>
      <c r="H208" s="103" t="s">
        <v>909</v>
      </c>
      <c r="I208" s="104" t="s">
        <v>1154</v>
      </c>
      <c r="J208" s="105">
        <v>10</v>
      </c>
      <c r="K208" s="105">
        <v>20</v>
      </c>
      <c r="L208" s="105">
        <v>20</v>
      </c>
      <c r="M208" s="106">
        <v>236.98</v>
      </c>
      <c r="N208" s="106">
        <v>4739.6000000000004</v>
      </c>
    </row>
    <row r="209" spans="1:14" x14ac:dyDescent="0.35">
      <c r="A209" s="101">
        <v>671839</v>
      </c>
      <c r="B209" s="101" t="s">
        <v>1484</v>
      </c>
      <c r="C209" s="102">
        <v>671839</v>
      </c>
      <c r="D209" s="103" t="s">
        <v>537</v>
      </c>
      <c r="E209" s="103" t="s">
        <v>1156</v>
      </c>
      <c r="F209" s="103" t="s">
        <v>1153</v>
      </c>
      <c r="G209" s="103" t="s">
        <v>13</v>
      </c>
      <c r="H209" s="103" t="s">
        <v>909</v>
      </c>
      <c r="I209" s="104" t="s">
        <v>1154</v>
      </c>
      <c r="J209" s="105">
        <v>10</v>
      </c>
      <c r="K209" s="105">
        <v>0</v>
      </c>
      <c r="L209" s="105">
        <v>20</v>
      </c>
      <c r="M209" s="106">
        <v>0.01</v>
      </c>
      <c r="N209" s="106">
        <v>0</v>
      </c>
    </row>
    <row r="210" spans="1:14" ht="25" x14ac:dyDescent="0.35">
      <c r="A210" s="118">
        <v>671976</v>
      </c>
      <c r="B210" s="118" t="s">
        <v>1485</v>
      </c>
      <c r="C210" s="129" t="s">
        <v>1183</v>
      </c>
      <c r="D210" s="130" t="s">
        <v>537</v>
      </c>
      <c r="E210" s="130" t="s">
        <v>1185</v>
      </c>
      <c r="F210" s="130" t="s">
        <v>1186</v>
      </c>
      <c r="G210" s="130" t="s">
        <v>1186</v>
      </c>
      <c r="H210" s="131" t="s">
        <v>1187</v>
      </c>
      <c r="I210" s="130" t="s">
        <v>1154</v>
      </c>
      <c r="J210" s="132"/>
      <c r="K210" s="132"/>
      <c r="L210" s="132"/>
      <c r="M210" s="133"/>
      <c r="N210" s="133"/>
    </row>
    <row r="211" spans="1:14" ht="25" x14ac:dyDescent="0.35">
      <c r="A211" s="118">
        <v>671977</v>
      </c>
      <c r="B211" s="118" t="s">
        <v>1486</v>
      </c>
      <c r="C211" s="129" t="s">
        <v>1183</v>
      </c>
      <c r="D211" s="130" t="s">
        <v>537</v>
      </c>
      <c r="E211" s="130" t="s">
        <v>1185</v>
      </c>
      <c r="F211" s="130" t="s">
        <v>1186</v>
      </c>
      <c r="G211" s="130" t="s">
        <v>1186</v>
      </c>
      <c r="H211" s="131" t="s">
        <v>1187</v>
      </c>
      <c r="I211" s="130" t="s">
        <v>1154</v>
      </c>
      <c r="J211" s="132"/>
      <c r="K211" s="132"/>
      <c r="L211" s="132"/>
      <c r="M211" s="133"/>
      <c r="N211" s="133"/>
    </row>
    <row r="212" spans="1:14" x14ac:dyDescent="0.35">
      <c r="A212" s="101">
        <v>671982</v>
      </c>
      <c r="B212" s="101" t="s">
        <v>1487</v>
      </c>
      <c r="C212" s="102">
        <v>671982</v>
      </c>
      <c r="D212" s="103" t="s">
        <v>537</v>
      </c>
      <c r="E212" s="103" t="s">
        <v>1362</v>
      </c>
      <c r="F212" s="103" t="s">
        <v>1153</v>
      </c>
      <c r="G212" s="103" t="s">
        <v>13</v>
      </c>
      <c r="H212" s="103" t="s">
        <v>909</v>
      </c>
      <c r="I212" s="104" t="s">
        <v>1154</v>
      </c>
      <c r="J212" s="105">
        <v>4</v>
      </c>
      <c r="K212" s="105">
        <v>0</v>
      </c>
      <c r="L212" s="105">
        <v>4</v>
      </c>
      <c r="M212" s="106">
        <v>4300</v>
      </c>
      <c r="N212" s="106">
        <v>0</v>
      </c>
    </row>
    <row r="213" spans="1:14" x14ac:dyDescent="0.35">
      <c r="A213" s="101">
        <v>672213</v>
      </c>
      <c r="B213" s="101" t="s">
        <v>1488</v>
      </c>
      <c r="C213" s="102">
        <v>672213</v>
      </c>
      <c r="D213" s="103" t="s">
        <v>537</v>
      </c>
      <c r="E213" s="103" t="s">
        <v>1489</v>
      </c>
      <c r="F213" s="103" t="s">
        <v>1153</v>
      </c>
      <c r="G213" s="103" t="s">
        <v>13</v>
      </c>
      <c r="H213" s="103" t="s">
        <v>909</v>
      </c>
      <c r="I213" s="104" t="s">
        <v>1154</v>
      </c>
      <c r="J213" s="105">
        <v>10</v>
      </c>
      <c r="K213" s="105">
        <v>20</v>
      </c>
      <c r="L213" s="105">
        <v>20</v>
      </c>
      <c r="M213" s="106">
        <v>46366</v>
      </c>
      <c r="N213" s="106">
        <v>927320</v>
      </c>
    </row>
    <row r="214" spans="1:14" x14ac:dyDescent="0.35">
      <c r="A214" s="101">
        <v>673719</v>
      </c>
      <c r="B214" s="101" t="s">
        <v>1490</v>
      </c>
      <c r="C214" s="102">
        <v>673719</v>
      </c>
      <c r="D214" s="103" t="s">
        <v>537</v>
      </c>
      <c r="E214" s="103" t="s">
        <v>1491</v>
      </c>
      <c r="F214" s="103" t="s">
        <v>1153</v>
      </c>
      <c r="G214" s="103" t="s">
        <v>13</v>
      </c>
      <c r="H214" s="103" t="s">
        <v>909</v>
      </c>
      <c r="I214" s="104" t="s">
        <v>1154</v>
      </c>
      <c r="J214" s="105">
        <v>2</v>
      </c>
      <c r="K214" s="105">
        <v>4</v>
      </c>
      <c r="L214" s="105">
        <v>4</v>
      </c>
      <c r="M214" s="106">
        <v>2698.92</v>
      </c>
      <c r="N214" s="106">
        <v>10795.68</v>
      </c>
    </row>
    <row r="215" spans="1:14" x14ac:dyDescent="0.35">
      <c r="A215" s="101">
        <v>673720</v>
      </c>
      <c r="B215" s="101" t="s">
        <v>1492</v>
      </c>
      <c r="C215" s="102">
        <v>673720</v>
      </c>
      <c r="D215" s="103" t="s">
        <v>537</v>
      </c>
      <c r="E215" s="103" t="s">
        <v>1493</v>
      </c>
      <c r="F215" s="103" t="s">
        <v>1153</v>
      </c>
      <c r="G215" s="103" t="s">
        <v>13</v>
      </c>
      <c r="H215" s="103" t="s">
        <v>909</v>
      </c>
      <c r="I215" s="104" t="s">
        <v>1154</v>
      </c>
      <c r="J215" s="105">
        <v>40</v>
      </c>
      <c r="K215" s="105">
        <v>100</v>
      </c>
      <c r="L215" s="105">
        <v>100</v>
      </c>
      <c r="M215" s="106">
        <v>1400</v>
      </c>
      <c r="N215" s="106">
        <v>140000</v>
      </c>
    </row>
    <row r="216" spans="1:14" x14ac:dyDescent="0.35">
      <c r="A216" s="101">
        <v>673797</v>
      </c>
      <c r="B216" s="101" t="s">
        <v>1494</v>
      </c>
      <c r="C216" s="102">
        <v>673797</v>
      </c>
      <c r="D216" s="103" t="s">
        <v>537</v>
      </c>
      <c r="E216" s="103" t="s">
        <v>1495</v>
      </c>
      <c r="F216" s="103" t="s">
        <v>1153</v>
      </c>
      <c r="G216" s="103" t="s">
        <v>13</v>
      </c>
      <c r="H216" s="103" t="s">
        <v>909</v>
      </c>
      <c r="I216" s="104" t="s">
        <v>1154</v>
      </c>
      <c r="J216" s="105">
        <v>2</v>
      </c>
      <c r="K216" s="105">
        <v>12</v>
      </c>
      <c r="L216" s="105">
        <v>12</v>
      </c>
      <c r="M216" s="106">
        <v>750</v>
      </c>
      <c r="N216" s="106">
        <v>9000</v>
      </c>
    </row>
    <row r="217" spans="1:14" x14ac:dyDescent="0.35">
      <c r="A217" s="101">
        <v>673801</v>
      </c>
      <c r="B217" s="101" t="s">
        <v>1496</v>
      </c>
      <c r="C217" s="102">
        <v>673801</v>
      </c>
      <c r="D217" s="103" t="s">
        <v>537</v>
      </c>
      <c r="E217" s="103" t="s">
        <v>1497</v>
      </c>
      <c r="F217" s="103" t="s">
        <v>1153</v>
      </c>
      <c r="G217" s="103" t="s">
        <v>13</v>
      </c>
      <c r="H217" s="103" t="s">
        <v>909</v>
      </c>
      <c r="I217" s="104" t="s">
        <v>1154</v>
      </c>
      <c r="J217" s="105">
        <v>2</v>
      </c>
      <c r="K217" s="105">
        <v>12</v>
      </c>
      <c r="L217" s="105">
        <v>12</v>
      </c>
      <c r="M217" s="106">
        <v>95</v>
      </c>
      <c r="N217" s="106">
        <v>1140</v>
      </c>
    </row>
    <row r="218" spans="1:14" x14ac:dyDescent="0.35">
      <c r="A218" s="101">
        <v>673813</v>
      </c>
      <c r="B218" s="101" t="s">
        <v>1498</v>
      </c>
      <c r="C218" s="102">
        <v>673813</v>
      </c>
      <c r="D218" s="103" t="s">
        <v>537</v>
      </c>
      <c r="E218" s="103" t="s">
        <v>1499</v>
      </c>
      <c r="F218" s="103" t="s">
        <v>1153</v>
      </c>
      <c r="G218" s="103" t="s">
        <v>13</v>
      </c>
      <c r="H218" s="103" t="s">
        <v>909</v>
      </c>
      <c r="I218" s="104" t="s">
        <v>1154</v>
      </c>
      <c r="J218" s="105">
        <v>2</v>
      </c>
      <c r="K218" s="105">
        <v>12</v>
      </c>
      <c r="L218" s="105">
        <v>12</v>
      </c>
      <c r="M218" s="106">
        <v>2716</v>
      </c>
      <c r="N218" s="106">
        <v>32592</v>
      </c>
    </row>
    <row r="219" spans="1:14" x14ac:dyDescent="0.35">
      <c r="A219" s="101">
        <v>673822</v>
      </c>
      <c r="B219" s="101" t="s">
        <v>1500</v>
      </c>
      <c r="C219" s="102">
        <v>673822</v>
      </c>
      <c r="D219" s="103" t="s">
        <v>537</v>
      </c>
      <c r="E219" s="103" t="s">
        <v>1501</v>
      </c>
      <c r="F219" s="103" t="s">
        <v>1153</v>
      </c>
      <c r="G219" s="103" t="s">
        <v>13</v>
      </c>
      <c r="H219" s="103" t="s">
        <v>1502</v>
      </c>
      <c r="I219" s="104" t="s">
        <v>1154</v>
      </c>
      <c r="J219" s="105">
        <v>2</v>
      </c>
      <c r="K219" s="105">
        <v>10</v>
      </c>
      <c r="L219" s="105">
        <v>6</v>
      </c>
      <c r="M219" s="106">
        <v>61250</v>
      </c>
      <c r="N219" s="106">
        <v>612500</v>
      </c>
    </row>
    <row r="220" spans="1:14" x14ac:dyDescent="0.35">
      <c r="A220" s="101">
        <v>674050</v>
      </c>
      <c r="B220" s="101" t="s">
        <v>1503</v>
      </c>
      <c r="C220" s="102">
        <v>674050</v>
      </c>
      <c r="D220" s="103" t="s">
        <v>1162</v>
      </c>
      <c r="E220" s="103" t="s">
        <v>1504</v>
      </c>
      <c r="F220" s="103" t="s">
        <v>1153</v>
      </c>
      <c r="G220" s="103" t="s">
        <v>13</v>
      </c>
      <c r="H220" s="103" t="s">
        <v>922</v>
      </c>
      <c r="I220" s="104" t="s">
        <v>1154</v>
      </c>
      <c r="J220" s="105">
        <v>3</v>
      </c>
      <c r="K220" s="105">
        <v>6</v>
      </c>
      <c r="L220" s="105">
        <v>6</v>
      </c>
      <c r="M220" s="106">
        <v>158176.15</v>
      </c>
      <c r="N220" s="106">
        <v>949056.9</v>
      </c>
    </row>
    <row r="221" spans="1:14" x14ac:dyDescent="0.35">
      <c r="A221" s="101">
        <v>674276</v>
      </c>
      <c r="B221" s="101" t="s">
        <v>1505</v>
      </c>
      <c r="C221" s="102">
        <v>674276</v>
      </c>
      <c r="D221" s="103" t="s">
        <v>537</v>
      </c>
      <c r="E221" s="103" t="s">
        <v>1506</v>
      </c>
      <c r="F221" s="103" t="s">
        <v>1153</v>
      </c>
      <c r="G221" s="103" t="s">
        <v>13</v>
      </c>
      <c r="H221" s="103" t="s">
        <v>1502</v>
      </c>
      <c r="I221" s="104" t="s">
        <v>1154</v>
      </c>
      <c r="J221" s="105">
        <v>50</v>
      </c>
      <c r="K221" s="105">
        <v>336</v>
      </c>
      <c r="L221" s="105">
        <v>168</v>
      </c>
      <c r="M221" s="106">
        <v>2761.57</v>
      </c>
      <c r="N221" s="106">
        <v>927887.52</v>
      </c>
    </row>
    <row r="222" spans="1:14" x14ac:dyDescent="0.35">
      <c r="A222" s="101">
        <v>675318</v>
      </c>
      <c r="B222" s="101" t="s">
        <v>1507</v>
      </c>
      <c r="C222" s="102">
        <v>675318</v>
      </c>
      <c r="D222" s="103" t="s">
        <v>537</v>
      </c>
      <c r="E222" s="103" t="s">
        <v>1156</v>
      </c>
      <c r="F222" s="103" t="s">
        <v>1153</v>
      </c>
      <c r="G222" s="103" t="s">
        <v>13</v>
      </c>
      <c r="H222" s="103" t="s">
        <v>909</v>
      </c>
      <c r="I222" s="104" t="s">
        <v>1154</v>
      </c>
      <c r="J222" s="105">
        <v>10</v>
      </c>
      <c r="K222" s="105">
        <v>0</v>
      </c>
      <c r="L222" s="105">
        <v>20</v>
      </c>
      <c r="M222" s="106">
        <v>0.01</v>
      </c>
      <c r="N222" s="106">
        <v>0</v>
      </c>
    </row>
    <row r="223" spans="1:14" x14ac:dyDescent="0.35">
      <c r="A223" s="107"/>
      <c r="B223" s="107"/>
      <c r="C223" s="108">
        <v>675327</v>
      </c>
      <c r="D223" s="109" t="s">
        <v>537</v>
      </c>
      <c r="E223" s="109" t="s">
        <v>1508</v>
      </c>
      <c r="F223" s="109" t="s">
        <v>1153</v>
      </c>
      <c r="G223" s="109" t="s">
        <v>13</v>
      </c>
      <c r="H223" s="109" t="s">
        <v>909</v>
      </c>
      <c r="I223" s="110" t="s">
        <v>1154</v>
      </c>
      <c r="J223" s="111">
        <v>50</v>
      </c>
      <c r="K223" s="111">
        <v>100</v>
      </c>
      <c r="L223" s="111">
        <v>100</v>
      </c>
      <c r="M223" s="112">
        <v>9569.1</v>
      </c>
      <c r="N223" s="112">
        <v>956910</v>
      </c>
    </row>
    <row r="224" spans="1:14" x14ac:dyDescent="0.35">
      <c r="A224" s="101">
        <v>675436</v>
      </c>
      <c r="B224" s="101" t="s">
        <v>1509</v>
      </c>
      <c r="C224" s="102">
        <v>675436</v>
      </c>
      <c r="D224" s="103" t="s">
        <v>537</v>
      </c>
      <c r="E224" s="103" t="s">
        <v>1510</v>
      </c>
      <c r="F224" s="103" t="s">
        <v>1153</v>
      </c>
      <c r="G224" s="103" t="s">
        <v>13</v>
      </c>
      <c r="H224" s="103" t="s">
        <v>1502</v>
      </c>
      <c r="I224" s="104" t="s">
        <v>1154</v>
      </c>
      <c r="J224" s="105">
        <v>4</v>
      </c>
      <c r="K224" s="105">
        <v>10</v>
      </c>
      <c r="L224" s="105">
        <v>6</v>
      </c>
      <c r="M224" s="106">
        <v>75866.720000000001</v>
      </c>
      <c r="N224" s="106">
        <v>758667.2</v>
      </c>
    </row>
    <row r="225" spans="1:14" x14ac:dyDescent="0.35">
      <c r="A225" s="101">
        <v>675441</v>
      </c>
      <c r="B225" s="101" t="s">
        <v>1511</v>
      </c>
      <c r="C225" s="102">
        <v>675441</v>
      </c>
      <c r="D225" s="103" t="s">
        <v>537</v>
      </c>
      <c r="E225" s="103" t="s">
        <v>1156</v>
      </c>
      <c r="F225" s="103" t="s">
        <v>1153</v>
      </c>
      <c r="G225" s="103" t="s">
        <v>13</v>
      </c>
      <c r="H225" s="103" t="s">
        <v>909</v>
      </c>
      <c r="I225" s="104" t="s">
        <v>1154</v>
      </c>
      <c r="J225" s="105">
        <v>2</v>
      </c>
      <c r="K225" s="105">
        <v>0</v>
      </c>
      <c r="L225" s="105">
        <v>4</v>
      </c>
      <c r="M225" s="106">
        <v>0.01</v>
      </c>
      <c r="N225" s="106">
        <v>0</v>
      </c>
    </row>
    <row r="226" spans="1:14" x14ac:dyDescent="0.35">
      <c r="A226" s="101">
        <v>675442</v>
      </c>
      <c r="B226" s="101" t="s">
        <v>1512</v>
      </c>
      <c r="C226" s="102">
        <v>675442</v>
      </c>
      <c r="D226" s="103" t="s">
        <v>1162</v>
      </c>
      <c r="E226" s="103" t="s">
        <v>1513</v>
      </c>
      <c r="F226" s="103" t="s">
        <v>1153</v>
      </c>
      <c r="G226" s="103" t="s">
        <v>13</v>
      </c>
      <c r="H226" s="103" t="s">
        <v>922</v>
      </c>
      <c r="I226" s="104" t="s">
        <v>1154</v>
      </c>
      <c r="J226" s="105">
        <v>10</v>
      </c>
      <c r="K226" s="105">
        <v>21</v>
      </c>
      <c r="L226" s="105">
        <v>20</v>
      </c>
      <c r="M226" s="106">
        <v>2050</v>
      </c>
      <c r="N226" s="106">
        <v>43050</v>
      </c>
    </row>
    <row r="227" spans="1:14" x14ac:dyDescent="0.35">
      <c r="A227" s="101">
        <v>676479</v>
      </c>
      <c r="B227" s="101" t="s">
        <v>1514</v>
      </c>
      <c r="C227" s="102">
        <v>676479</v>
      </c>
      <c r="D227" s="103" t="s">
        <v>537</v>
      </c>
      <c r="E227" s="103" t="s">
        <v>1515</v>
      </c>
      <c r="F227" s="103" t="s">
        <v>1153</v>
      </c>
      <c r="G227" s="103" t="s">
        <v>13</v>
      </c>
      <c r="H227" s="103" t="s">
        <v>909</v>
      </c>
      <c r="I227" s="104" t="s">
        <v>1154</v>
      </c>
      <c r="J227" s="105">
        <v>4</v>
      </c>
      <c r="K227" s="105">
        <v>8</v>
      </c>
      <c r="L227" s="105">
        <v>8</v>
      </c>
      <c r="M227" s="106">
        <v>66450.33</v>
      </c>
      <c r="N227" s="106">
        <v>531602.64</v>
      </c>
    </row>
    <row r="228" spans="1:14" x14ac:dyDescent="0.35">
      <c r="A228" s="101">
        <v>676486</v>
      </c>
      <c r="B228" s="101" t="s">
        <v>1393</v>
      </c>
      <c r="C228" s="102">
        <v>676486</v>
      </c>
      <c r="D228" s="103" t="s">
        <v>537</v>
      </c>
      <c r="E228" s="103" t="s">
        <v>1156</v>
      </c>
      <c r="F228" s="103" t="s">
        <v>1153</v>
      </c>
      <c r="G228" s="103" t="s">
        <v>13</v>
      </c>
      <c r="H228" s="103" t="s">
        <v>909</v>
      </c>
      <c r="I228" s="104" t="s">
        <v>1154</v>
      </c>
      <c r="J228" s="105">
        <v>4</v>
      </c>
      <c r="K228" s="105">
        <v>0</v>
      </c>
      <c r="L228" s="105">
        <v>8</v>
      </c>
      <c r="M228" s="106">
        <v>0.01</v>
      </c>
      <c r="N228" s="106">
        <v>0</v>
      </c>
    </row>
    <row r="229" spans="1:14" x14ac:dyDescent="0.35">
      <c r="A229" s="101">
        <v>676488</v>
      </c>
      <c r="B229" s="101" t="s">
        <v>1393</v>
      </c>
      <c r="C229" s="102">
        <v>676488</v>
      </c>
      <c r="D229" s="103" t="s">
        <v>537</v>
      </c>
      <c r="E229" s="103" t="s">
        <v>1516</v>
      </c>
      <c r="F229" s="103" t="s">
        <v>1153</v>
      </c>
      <c r="G229" s="103" t="s">
        <v>13</v>
      </c>
      <c r="H229" s="103" t="s">
        <v>909</v>
      </c>
      <c r="I229" s="104" t="s">
        <v>1154</v>
      </c>
      <c r="J229" s="105">
        <v>4</v>
      </c>
      <c r="K229" s="105">
        <v>8</v>
      </c>
      <c r="L229" s="105">
        <v>8</v>
      </c>
      <c r="M229" s="106">
        <v>39553</v>
      </c>
      <c r="N229" s="106">
        <v>316424</v>
      </c>
    </row>
    <row r="230" spans="1:14" x14ac:dyDescent="0.35">
      <c r="A230" s="101">
        <v>690002</v>
      </c>
      <c r="B230" s="101" t="s">
        <v>1517</v>
      </c>
      <c r="C230" s="102">
        <v>690002</v>
      </c>
      <c r="D230" s="103" t="s">
        <v>1162</v>
      </c>
      <c r="E230" s="103" t="s">
        <v>1518</v>
      </c>
      <c r="F230" s="103" t="s">
        <v>1153</v>
      </c>
      <c r="G230" s="103" t="s">
        <v>13</v>
      </c>
      <c r="H230" s="103" t="s">
        <v>922</v>
      </c>
      <c r="I230" s="104" t="s">
        <v>1154</v>
      </c>
      <c r="J230" s="105">
        <v>9</v>
      </c>
      <c r="K230" s="105">
        <v>24</v>
      </c>
      <c r="L230" s="105">
        <v>24</v>
      </c>
      <c r="M230" s="106">
        <v>990.3</v>
      </c>
      <c r="N230" s="106">
        <v>23767.200000000001</v>
      </c>
    </row>
    <row r="231" spans="1:14" x14ac:dyDescent="0.35">
      <c r="A231" s="101">
        <v>693618</v>
      </c>
      <c r="B231" s="101" t="s">
        <v>1393</v>
      </c>
      <c r="C231" s="102">
        <v>693618</v>
      </c>
      <c r="D231" s="103" t="s">
        <v>537</v>
      </c>
      <c r="E231" s="103" t="s">
        <v>1519</v>
      </c>
      <c r="F231" s="103" t="s">
        <v>1153</v>
      </c>
      <c r="G231" s="103" t="s">
        <v>13</v>
      </c>
      <c r="H231" s="103" t="s">
        <v>909</v>
      </c>
      <c r="I231" s="104" t="s">
        <v>1154</v>
      </c>
      <c r="J231" s="105">
        <v>2</v>
      </c>
      <c r="K231" s="105">
        <v>4</v>
      </c>
      <c r="L231" s="105">
        <v>4</v>
      </c>
      <c r="M231" s="106">
        <v>196441.89</v>
      </c>
      <c r="N231" s="106">
        <v>785767.56</v>
      </c>
    </row>
    <row r="232" spans="1:14" x14ac:dyDescent="0.35">
      <c r="A232" s="101">
        <v>693622</v>
      </c>
      <c r="B232" s="101" t="s">
        <v>1520</v>
      </c>
      <c r="C232" s="102">
        <v>693622</v>
      </c>
      <c r="D232" s="103" t="s">
        <v>537</v>
      </c>
      <c r="E232" s="103" t="s">
        <v>1521</v>
      </c>
      <c r="F232" s="103" t="s">
        <v>1153</v>
      </c>
      <c r="G232" s="103" t="s">
        <v>13</v>
      </c>
      <c r="H232" s="103" t="s">
        <v>909</v>
      </c>
      <c r="I232" s="104" t="s">
        <v>1154</v>
      </c>
      <c r="J232" s="105">
        <v>2</v>
      </c>
      <c r="K232" s="105">
        <v>4</v>
      </c>
      <c r="L232" s="105">
        <v>4</v>
      </c>
      <c r="M232" s="106">
        <v>226200</v>
      </c>
      <c r="N232" s="106">
        <v>904800</v>
      </c>
    </row>
    <row r="233" spans="1:14" x14ac:dyDescent="0.35">
      <c r="A233" s="107"/>
      <c r="B233" s="107"/>
      <c r="C233" s="108">
        <v>704290</v>
      </c>
      <c r="D233" s="109" t="s">
        <v>1162</v>
      </c>
      <c r="E233" s="109" t="s">
        <v>1156</v>
      </c>
      <c r="F233" s="109" t="s">
        <v>1153</v>
      </c>
      <c r="G233" s="109" t="s">
        <v>13</v>
      </c>
      <c r="H233" s="109" t="s">
        <v>922</v>
      </c>
      <c r="I233" s="110" t="s">
        <v>1154</v>
      </c>
      <c r="J233" s="111">
        <v>2</v>
      </c>
      <c r="K233" s="111">
        <v>0</v>
      </c>
      <c r="L233" s="111">
        <v>4</v>
      </c>
      <c r="M233" s="112">
        <v>41000</v>
      </c>
      <c r="N233" s="112">
        <v>0</v>
      </c>
    </row>
    <row r="234" spans="1:14" x14ac:dyDescent="0.35">
      <c r="A234" s="101">
        <v>706705</v>
      </c>
      <c r="B234" s="101" t="s">
        <v>482</v>
      </c>
      <c r="C234" s="102">
        <v>706705</v>
      </c>
      <c r="D234" s="103" t="s">
        <v>1162</v>
      </c>
      <c r="E234" s="103" t="s">
        <v>1522</v>
      </c>
      <c r="F234" s="103" t="s">
        <v>1153</v>
      </c>
      <c r="G234" s="103" t="s">
        <v>13</v>
      </c>
      <c r="H234" s="103" t="s">
        <v>922</v>
      </c>
      <c r="I234" s="104" t="s">
        <v>1154</v>
      </c>
      <c r="J234" s="105">
        <v>2</v>
      </c>
      <c r="K234" s="105">
        <v>2</v>
      </c>
      <c r="L234" s="105">
        <v>4</v>
      </c>
      <c r="M234" s="106">
        <v>220032</v>
      </c>
      <c r="N234" s="106">
        <v>440064</v>
      </c>
    </row>
    <row r="235" spans="1:14" x14ac:dyDescent="0.35">
      <c r="A235" s="101">
        <v>706707</v>
      </c>
      <c r="B235" s="101" t="s">
        <v>484</v>
      </c>
      <c r="C235" s="102">
        <v>706707</v>
      </c>
      <c r="D235" s="103" t="s">
        <v>1162</v>
      </c>
      <c r="E235" s="103" t="s">
        <v>1156</v>
      </c>
      <c r="F235" s="103" t="s">
        <v>1153</v>
      </c>
      <c r="G235" s="103" t="s">
        <v>13</v>
      </c>
      <c r="H235" s="103" t="s">
        <v>922</v>
      </c>
      <c r="I235" s="104" t="s">
        <v>1154</v>
      </c>
      <c r="J235" s="105">
        <v>3</v>
      </c>
      <c r="K235" s="105">
        <v>0</v>
      </c>
      <c r="L235" s="105">
        <v>6</v>
      </c>
      <c r="M235" s="106">
        <v>0.01</v>
      </c>
      <c r="N235" s="106">
        <v>0</v>
      </c>
    </row>
    <row r="236" spans="1:14" x14ac:dyDescent="0.35">
      <c r="A236" s="101">
        <v>706709</v>
      </c>
      <c r="B236" s="101" t="s">
        <v>482</v>
      </c>
      <c r="C236" s="102">
        <v>706709</v>
      </c>
      <c r="D236" s="103" t="s">
        <v>1162</v>
      </c>
      <c r="E236" s="103" t="s">
        <v>1156</v>
      </c>
      <c r="F236" s="103" t="s">
        <v>1153</v>
      </c>
      <c r="G236" s="103" t="s">
        <v>13</v>
      </c>
      <c r="H236" s="103" t="s">
        <v>922</v>
      </c>
      <c r="I236" s="104" t="s">
        <v>1154</v>
      </c>
      <c r="J236" s="105">
        <v>2</v>
      </c>
      <c r="K236" s="105">
        <v>0</v>
      </c>
      <c r="L236" s="105">
        <v>4</v>
      </c>
      <c r="M236" s="106">
        <v>41000</v>
      </c>
      <c r="N236" s="106">
        <v>0</v>
      </c>
    </row>
    <row r="237" spans="1:14" x14ac:dyDescent="0.35">
      <c r="A237" s="101">
        <v>706711</v>
      </c>
      <c r="B237" s="101" t="s">
        <v>487</v>
      </c>
      <c r="C237" s="102">
        <v>706711</v>
      </c>
      <c r="D237" s="103" t="s">
        <v>1162</v>
      </c>
      <c r="E237" s="103" t="s">
        <v>1156</v>
      </c>
      <c r="F237" s="103" t="s">
        <v>1153</v>
      </c>
      <c r="G237" s="103" t="s">
        <v>13</v>
      </c>
      <c r="H237" s="103" t="s">
        <v>922</v>
      </c>
      <c r="I237" s="104" t="s">
        <v>1154</v>
      </c>
      <c r="J237" s="105">
        <v>2</v>
      </c>
      <c r="K237" s="105">
        <v>0</v>
      </c>
      <c r="L237" s="105">
        <v>4</v>
      </c>
      <c r="M237" s="106">
        <v>41000</v>
      </c>
      <c r="N237" s="106">
        <v>0</v>
      </c>
    </row>
    <row r="238" spans="1:14" x14ac:dyDescent="0.35">
      <c r="A238" s="101">
        <v>706722</v>
      </c>
      <c r="B238" s="101" t="s">
        <v>489</v>
      </c>
      <c r="C238" s="102">
        <v>706722</v>
      </c>
      <c r="D238" s="103" t="s">
        <v>1162</v>
      </c>
      <c r="E238" s="103" t="s">
        <v>1156</v>
      </c>
      <c r="F238" s="103" t="s">
        <v>1153</v>
      </c>
      <c r="G238" s="103" t="s">
        <v>13</v>
      </c>
      <c r="H238" s="103" t="s">
        <v>922</v>
      </c>
      <c r="I238" s="104" t="s">
        <v>1154</v>
      </c>
      <c r="J238" s="105">
        <v>2</v>
      </c>
      <c r="K238" s="105">
        <v>0</v>
      </c>
      <c r="L238" s="105">
        <v>4</v>
      </c>
      <c r="M238" s="106">
        <v>41000</v>
      </c>
      <c r="N238" s="106">
        <v>0</v>
      </c>
    </row>
    <row r="239" spans="1:14" x14ac:dyDescent="0.35">
      <c r="A239" s="101">
        <v>706725</v>
      </c>
      <c r="B239" s="101" t="s">
        <v>489</v>
      </c>
      <c r="C239" s="102">
        <v>706725</v>
      </c>
      <c r="D239" s="103" t="s">
        <v>1162</v>
      </c>
      <c r="E239" s="103" t="s">
        <v>1156</v>
      </c>
      <c r="F239" s="103" t="s">
        <v>1153</v>
      </c>
      <c r="G239" s="103" t="s">
        <v>13</v>
      </c>
      <c r="H239" s="103" t="s">
        <v>922</v>
      </c>
      <c r="I239" s="104" t="s">
        <v>1154</v>
      </c>
      <c r="J239" s="105">
        <v>2</v>
      </c>
      <c r="K239" s="105">
        <v>0</v>
      </c>
      <c r="L239" s="105">
        <v>4</v>
      </c>
      <c r="M239" s="106">
        <v>41000</v>
      </c>
      <c r="N239" s="106">
        <v>0</v>
      </c>
    </row>
    <row r="240" spans="1:14" x14ac:dyDescent="0.35">
      <c r="A240" s="101">
        <v>706726</v>
      </c>
      <c r="B240" s="101" t="s">
        <v>489</v>
      </c>
      <c r="C240" s="102">
        <v>706726</v>
      </c>
      <c r="D240" s="103" t="s">
        <v>1162</v>
      </c>
      <c r="E240" s="103" t="s">
        <v>1156</v>
      </c>
      <c r="F240" s="103" t="s">
        <v>1153</v>
      </c>
      <c r="G240" s="103" t="s">
        <v>13</v>
      </c>
      <c r="H240" s="103" t="s">
        <v>922</v>
      </c>
      <c r="I240" s="104" t="s">
        <v>1154</v>
      </c>
      <c r="J240" s="105">
        <v>2</v>
      </c>
      <c r="K240" s="105">
        <v>0</v>
      </c>
      <c r="L240" s="105">
        <v>4</v>
      </c>
      <c r="M240" s="106">
        <v>41000</v>
      </c>
      <c r="N240" s="106">
        <v>0</v>
      </c>
    </row>
    <row r="241" spans="1:14" x14ac:dyDescent="0.35">
      <c r="A241" s="134"/>
      <c r="B241" s="110"/>
      <c r="C241" s="108">
        <v>715456</v>
      </c>
      <c r="D241" s="109" t="s">
        <v>1162</v>
      </c>
      <c r="E241" s="109" t="s">
        <v>1523</v>
      </c>
      <c r="F241" s="109" t="s">
        <v>1153</v>
      </c>
      <c r="G241" s="109" t="s">
        <v>13</v>
      </c>
      <c r="H241" s="109" t="s">
        <v>922</v>
      </c>
      <c r="I241" s="110" t="s">
        <v>1154</v>
      </c>
      <c r="J241" s="111">
        <v>2</v>
      </c>
      <c r="K241" s="111">
        <v>4</v>
      </c>
      <c r="L241" s="111">
        <v>4</v>
      </c>
      <c r="M241" s="112">
        <v>245000</v>
      </c>
      <c r="N241" s="112">
        <v>980000</v>
      </c>
    </row>
    <row r="242" spans="1:14" x14ac:dyDescent="0.35">
      <c r="A242" s="135"/>
      <c r="B242" s="108"/>
      <c r="C242" s="108">
        <v>715457</v>
      </c>
      <c r="D242" s="109" t="s">
        <v>1162</v>
      </c>
      <c r="E242" s="109" t="s">
        <v>1524</v>
      </c>
      <c r="F242" s="109" t="s">
        <v>1153</v>
      </c>
      <c r="G242" s="109" t="s">
        <v>13</v>
      </c>
      <c r="H242" s="109" t="s">
        <v>922</v>
      </c>
      <c r="I242" s="110" t="s">
        <v>1154</v>
      </c>
      <c r="J242" s="111">
        <v>3</v>
      </c>
      <c r="K242" s="111">
        <v>6</v>
      </c>
      <c r="L242" s="111">
        <v>6</v>
      </c>
      <c r="M242" s="112">
        <v>163481.35999999999</v>
      </c>
      <c r="N242" s="112">
        <v>980888.16</v>
      </c>
    </row>
    <row r="243" spans="1:14" x14ac:dyDescent="0.35">
      <c r="A243" s="135"/>
      <c r="B243" s="108"/>
      <c r="C243" s="108">
        <v>715458</v>
      </c>
      <c r="D243" s="109" t="s">
        <v>1162</v>
      </c>
      <c r="E243" s="109" t="s">
        <v>1525</v>
      </c>
      <c r="F243" s="109" t="s">
        <v>1153</v>
      </c>
      <c r="G243" s="109" t="s">
        <v>13</v>
      </c>
      <c r="H243" s="109" t="s">
        <v>922</v>
      </c>
      <c r="I243" s="110" t="s">
        <v>1154</v>
      </c>
      <c r="J243" s="111">
        <v>2</v>
      </c>
      <c r="K243" s="111">
        <v>1</v>
      </c>
      <c r="L243" s="111">
        <v>4</v>
      </c>
      <c r="M243" s="112">
        <v>211220.38</v>
      </c>
      <c r="N243" s="112">
        <v>211220.38</v>
      </c>
    </row>
    <row r="244" spans="1:14" x14ac:dyDescent="0.35">
      <c r="A244" s="135"/>
      <c r="B244" s="108"/>
      <c r="C244" s="108">
        <v>715460</v>
      </c>
      <c r="D244" s="109" t="s">
        <v>1162</v>
      </c>
      <c r="E244" s="109" t="s">
        <v>1156</v>
      </c>
      <c r="F244" s="109" t="s">
        <v>1153</v>
      </c>
      <c r="G244" s="109" t="s">
        <v>13</v>
      </c>
      <c r="H244" s="109" t="s">
        <v>922</v>
      </c>
      <c r="I244" s="110" t="s">
        <v>1154</v>
      </c>
      <c r="J244" s="111">
        <v>2</v>
      </c>
      <c r="K244" s="111">
        <v>0</v>
      </c>
      <c r="L244" s="111">
        <v>4</v>
      </c>
      <c r="M244" s="112">
        <v>130000</v>
      </c>
      <c r="N244" s="112">
        <v>0</v>
      </c>
    </row>
    <row r="245" spans="1:14" x14ac:dyDescent="0.35">
      <c r="A245" s="135"/>
      <c r="B245" s="108"/>
      <c r="C245" s="108">
        <v>715461</v>
      </c>
      <c r="D245" s="109" t="s">
        <v>1162</v>
      </c>
      <c r="E245" s="109" t="s">
        <v>1156</v>
      </c>
      <c r="F245" s="109" t="s">
        <v>1153</v>
      </c>
      <c r="G245" s="109" t="s">
        <v>13</v>
      </c>
      <c r="H245" s="109" t="s">
        <v>922</v>
      </c>
      <c r="I245" s="110" t="s">
        <v>1154</v>
      </c>
      <c r="J245" s="111">
        <v>2</v>
      </c>
      <c r="K245" s="111">
        <v>0</v>
      </c>
      <c r="L245" s="111">
        <v>4</v>
      </c>
      <c r="M245" s="112">
        <v>130000</v>
      </c>
      <c r="N245" s="112">
        <v>0</v>
      </c>
    </row>
    <row r="246" spans="1:14" x14ac:dyDescent="0.35">
      <c r="A246" s="135"/>
      <c r="B246" s="108"/>
      <c r="C246" s="108">
        <v>715463</v>
      </c>
      <c r="D246" s="109" t="s">
        <v>1162</v>
      </c>
      <c r="E246" s="109" t="s">
        <v>1156</v>
      </c>
      <c r="F246" s="109" t="s">
        <v>1153</v>
      </c>
      <c r="G246" s="109" t="s">
        <v>13</v>
      </c>
      <c r="H246" s="109" t="s">
        <v>922</v>
      </c>
      <c r="I246" s="110" t="s">
        <v>1154</v>
      </c>
      <c r="J246" s="111">
        <v>2</v>
      </c>
      <c r="K246" s="111">
        <v>0</v>
      </c>
      <c r="L246" s="111">
        <v>4</v>
      </c>
      <c r="M246" s="112">
        <v>130000</v>
      </c>
      <c r="N246" s="112">
        <v>0</v>
      </c>
    </row>
    <row r="247" spans="1:14" x14ac:dyDescent="0.35">
      <c r="A247" s="135"/>
      <c r="B247" s="108"/>
      <c r="C247" s="108">
        <v>715464</v>
      </c>
      <c r="D247" s="109" t="s">
        <v>1162</v>
      </c>
      <c r="E247" s="109" t="s">
        <v>1526</v>
      </c>
      <c r="F247" s="109" t="s">
        <v>1153</v>
      </c>
      <c r="G247" s="109" t="s">
        <v>13</v>
      </c>
      <c r="H247" s="109" t="s">
        <v>922</v>
      </c>
      <c r="I247" s="110" t="s">
        <v>1154</v>
      </c>
      <c r="J247" s="111">
        <v>2</v>
      </c>
      <c r="K247" s="111">
        <v>4</v>
      </c>
      <c r="L247" s="111">
        <v>4</v>
      </c>
      <c r="M247" s="112">
        <v>240202.75</v>
      </c>
      <c r="N247" s="112">
        <v>960811</v>
      </c>
    </row>
    <row r="248" spans="1:14" x14ac:dyDescent="0.35">
      <c r="A248" s="135"/>
      <c r="B248" s="108"/>
      <c r="C248" s="108">
        <v>715469</v>
      </c>
      <c r="D248" s="109" t="s">
        <v>537</v>
      </c>
      <c r="E248" s="109" t="s">
        <v>1156</v>
      </c>
      <c r="F248" s="109" t="s">
        <v>1153</v>
      </c>
      <c r="G248" s="109" t="s">
        <v>13</v>
      </c>
      <c r="H248" s="109" t="s">
        <v>909</v>
      </c>
      <c r="I248" s="110" t="s">
        <v>1154</v>
      </c>
      <c r="J248" s="111">
        <v>72</v>
      </c>
      <c r="K248" s="111">
        <v>0</v>
      </c>
      <c r="L248" s="111">
        <v>200</v>
      </c>
      <c r="M248" s="112">
        <v>0.01</v>
      </c>
      <c r="N248" s="112">
        <v>0</v>
      </c>
    </row>
    <row r="249" spans="1:14" x14ac:dyDescent="0.35">
      <c r="A249" s="135"/>
      <c r="B249" s="108"/>
      <c r="C249" s="108">
        <v>721487</v>
      </c>
      <c r="D249" s="109" t="s">
        <v>537</v>
      </c>
      <c r="E249" s="109" t="s">
        <v>1527</v>
      </c>
      <c r="F249" s="109" t="s">
        <v>1153</v>
      </c>
      <c r="G249" s="109" t="s">
        <v>13</v>
      </c>
      <c r="H249" s="109" t="s">
        <v>909</v>
      </c>
      <c r="I249" s="110" t="s">
        <v>1154</v>
      </c>
      <c r="J249" s="111">
        <v>6</v>
      </c>
      <c r="K249" s="111">
        <v>21</v>
      </c>
      <c r="L249" s="111">
        <v>22</v>
      </c>
      <c r="M249" s="112">
        <v>79937.13</v>
      </c>
      <c r="N249" s="112">
        <v>1678679.73</v>
      </c>
    </row>
    <row r="250" spans="1:14" x14ac:dyDescent="0.35">
      <c r="A250" s="135"/>
      <c r="B250" s="108"/>
      <c r="C250" s="108">
        <v>726814</v>
      </c>
      <c r="D250" s="109" t="s">
        <v>537</v>
      </c>
      <c r="E250" s="109" t="s">
        <v>1528</v>
      </c>
      <c r="F250" s="109" t="s">
        <v>1153</v>
      </c>
      <c r="G250" s="109" t="s">
        <v>13</v>
      </c>
      <c r="H250" s="109" t="s">
        <v>909</v>
      </c>
      <c r="I250" s="110" t="s">
        <v>1154</v>
      </c>
      <c r="J250" s="111">
        <v>2</v>
      </c>
      <c r="K250" s="111">
        <v>4</v>
      </c>
      <c r="L250" s="111">
        <v>4</v>
      </c>
      <c r="M250" s="112">
        <v>192000</v>
      </c>
      <c r="N250" s="112">
        <v>768000</v>
      </c>
    </row>
    <row r="251" spans="1:14" x14ac:dyDescent="0.35">
      <c r="A251" s="135"/>
      <c r="B251" s="108"/>
      <c r="C251" s="108">
        <v>726815</v>
      </c>
      <c r="D251" s="109" t="s">
        <v>537</v>
      </c>
      <c r="E251" s="109" t="s">
        <v>1529</v>
      </c>
      <c r="F251" s="109" t="s">
        <v>1153</v>
      </c>
      <c r="G251" s="109" t="s">
        <v>13</v>
      </c>
      <c r="H251" s="109" t="s">
        <v>909</v>
      </c>
      <c r="I251" s="110" t="s">
        <v>1154</v>
      </c>
      <c r="J251" s="111">
        <v>2</v>
      </c>
      <c r="K251" s="111">
        <v>4</v>
      </c>
      <c r="L251" s="111">
        <v>4</v>
      </c>
      <c r="M251" s="112">
        <v>194000</v>
      </c>
      <c r="N251" s="112">
        <v>776000</v>
      </c>
    </row>
    <row r="252" spans="1:14" x14ac:dyDescent="0.35">
      <c r="A252" s="135"/>
      <c r="B252" s="108"/>
      <c r="C252" s="108">
        <v>726845</v>
      </c>
      <c r="D252" s="109" t="s">
        <v>537</v>
      </c>
      <c r="E252" s="109" t="s">
        <v>1156</v>
      </c>
      <c r="F252" s="109" t="s">
        <v>1153</v>
      </c>
      <c r="G252" s="109" t="s">
        <v>13</v>
      </c>
      <c r="H252" s="109" t="s">
        <v>909</v>
      </c>
      <c r="I252" s="110" t="s">
        <v>1154</v>
      </c>
      <c r="J252" s="111">
        <v>2</v>
      </c>
      <c r="K252" s="111">
        <v>0</v>
      </c>
      <c r="L252" s="111">
        <v>4</v>
      </c>
      <c r="M252" s="112">
        <v>200000</v>
      </c>
      <c r="N252" s="112">
        <v>0</v>
      </c>
    </row>
    <row r="253" spans="1:14" x14ac:dyDescent="0.35">
      <c r="A253" s="135"/>
      <c r="B253" s="108"/>
      <c r="C253" s="108">
        <v>726846</v>
      </c>
      <c r="D253" s="109" t="s">
        <v>537</v>
      </c>
      <c r="E253" s="109" t="s">
        <v>1530</v>
      </c>
      <c r="F253" s="109" t="s">
        <v>1153</v>
      </c>
      <c r="G253" s="109" t="s">
        <v>13</v>
      </c>
      <c r="H253" s="109" t="s">
        <v>909</v>
      </c>
      <c r="I253" s="110" t="s">
        <v>1154</v>
      </c>
      <c r="J253" s="111">
        <v>2</v>
      </c>
      <c r="K253" s="111">
        <v>4</v>
      </c>
      <c r="L253" s="111">
        <v>4</v>
      </c>
      <c r="M253" s="112">
        <v>196750</v>
      </c>
      <c r="N253" s="112">
        <v>787000</v>
      </c>
    </row>
    <row r="254" spans="1:14" x14ac:dyDescent="0.35">
      <c r="A254" s="135"/>
      <c r="B254" s="108"/>
      <c r="C254" s="108">
        <v>726919</v>
      </c>
      <c r="D254" s="109" t="s">
        <v>537</v>
      </c>
      <c r="E254" s="109" t="s">
        <v>1531</v>
      </c>
      <c r="F254" s="109" t="s">
        <v>1153</v>
      </c>
      <c r="G254" s="109" t="s">
        <v>13</v>
      </c>
      <c r="H254" s="109" t="s">
        <v>909</v>
      </c>
      <c r="I254" s="110" t="s">
        <v>1154</v>
      </c>
      <c r="J254" s="111">
        <v>2</v>
      </c>
      <c r="K254" s="111">
        <v>4</v>
      </c>
      <c r="L254" s="111">
        <v>4</v>
      </c>
      <c r="M254" s="112">
        <v>196750</v>
      </c>
      <c r="N254" s="112">
        <v>787000</v>
      </c>
    </row>
    <row r="255" spans="1:14" x14ac:dyDescent="0.35">
      <c r="A255" s="135"/>
      <c r="B255" s="108"/>
      <c r="C255" s="108">
        <v>727001</v>
      </c>
      <c r="D255" s="109" t="s">
        <v>537</v>
      </c>
      <c r="E255" s="109" t="s">
        <v>1156</v>
      </c>
      <c r="F255" s="109" t="s">
        <v>1153</v>
      </c>
      <c r="G255" s="109" t="s">
        <v>13</v>
      </c>
      <c r="H255" s="109" t="s">
        <v>909</v>
      </c>
      <c r="I255" s="110" t="s">
        <v>1154</v>
      </c>
      <c r="J255" s="111">
        <v>1</v>
      </c>
      <c r="K255" s="111">
        <v>0</v>
      </c>
      <c r="L255" s="111">
        <v>2</v>
      </c>
      <c r="M255" s="112">
        <v>80000</v>
      </c>
      <c r="N255" s="112">
        <v>0</v>
      </c>
    </row>
    <row r="256" spans="1:14" x14ac:dyDescent="0.35">
      <c r="A256" s="135"/>
      <c r="B256" s="108"/>
      <c r="C256" s="108">
        <v>727002</v>
      </c>
      <c r="D256" s="109" t="s">
        <v>537</v>
      </c>
      <c r="E256" s="109" t="s">
        <v>1532</v>
      </c>
      <c r="F256" s="109" t="s">
        <v>1153</v>
      </c>
      <c r="G256" s="109" t="s">
        <v>13</v>
      </c>
      <c r="H256" s="109" t="s">
        <v>909</v>
      </c>
      <c r="I256" s="110" t="s">
        <v>1154</v>
      </c>
      <c r="J256" s="111">
        <v>3</v>
      </c>
      <c r="K256" s="111">
        <v>6</v>
      </c>
      <c r="L256" s="111">
        <v>6</v>
      </c>
      <c r="M256" s="112">
        <v>129000</v>
      </c>
      <c r="N256" s="112">
        <v>774000</v>
      </c>
    </row>
    <row r="257" spans="1:14" x14ac:dyDescent="0.35">
      <c r="A257" s="135"/>
      <c r="B257" s="108"/>
      <c r="C257" s="108">
        <v>727007</v>
      </c>
      <c r="D257" s="109" t="s">
        <v>537</v>
      </c>
      <c r="E257" s="109" t="s">
        <v>1533</v>
      </c>
      <c r="F257" s="109" t="s">
        <v>1153</v>
      </c>
      <c r="G257" s="109" t="s">
        <v>13</v>
      </c>
      <c r="H257" s="109" t="s">
        <v>909</v>
      </c>
      <c r="I257" s="110" t="s">
        <v>1154</v>
      </c>
      <c r="J257" s="111">
        <v>2</v>
      </c>
      <c r="K257" s="111">
        <v>8</v>
      </c>
      <c r="L257" s="111">
        <v>4</v>
      </c>
      <c r="M257" s="112">
        <v>137500</v>
      </c>
      <c r="N257" s="112">
        <v>1100000</v>
      </c>
    </row>
    <row r="258" spans="1:14" x14ac:dyDescent="0.35">
      <c r="A258" s="135"/>
      <c r="B258" s="108"/>
      <c r="C258" s="108">
        <v>727008</v>
      </c>
      <c r="D258" s="109" t="s">
        <v>537</v>
      </c>
      <c r="E258" s="109" t="s">
        <v>1156</v>
      </c>
      <c r="F258" s="109" t="s">
        <v>1153</v>
      </c>
      <c r="G258" s="109" t="s">
        <v>13</v>
      </c>
      <c r="H258" s="109" t="s">
        <v>909</v>
      </c>
      <c r="I258" s="110" t="s">
        <v>1154</v>
      </c>
      <c r="J258" s="111">
        <v>1</v>
      </c>
      <c r="K258" s="111">
        <v>0</v>
      </c>
      <c r="L258" s="111">
        <v>2</v>
      </c>
      <c r="M258" s="112">
        <v>80000</v>
      </c>
      <c r="N258" s="112">
        <v>0</v>
      </c>
    </row>
    <row r="259" spans="1:14" x14ac:dyDescent="0.35">
      <c r="A259" s="135"/>
      <c r="B259" s="108"/>
      <c r="C259" s="108">
        <v>727277</v>
      </c>
      <c r="D259" s="109" t="s">
        <v>537</v>
      </c>
      <c r="E259" s="109" t="s">
        <v>1534</v>
      </c>
      <c r="F259" s="109" t="s">
        <v>1153</v>
      </c>
      <c r="G259" s="109" t="s">
        <v>13</v>
      </c>
      <c r="H259" s="109" t="s">
        <v>909</v>
      </c>
      <c r="I259" s="110" t="s">
        <v>1154</v>
      </c>
      <c r="J259" s="111">
        <v>2</v>
      </c>
      <c r="K259" s="111">
        <v>7</v>
      </c>
      <c r="L259" s="111">
        <v>4</v>
      </c>
      <c r="M259" s="112">
        <v>136379</v>
      </c>
      <c r="N259" s="112">
        <v>954653</v>
      </c>
    </row>
    <row r="260" spans="1:14" x14ac:dyDescent="0.35">
      <c r="A260" s="135"/>
      <c r="B260" s="108"/>
      <c r="C260" s="108">
        <v>727282</v>
      </c>
      <c r="D260" s="109" t="s">
        <v>537</v>
      </c>
      <c r="E260" s="109" t="s">
        <v>1535</v>
      </c>
      <c r="F260" s="109" t="s">
        <v>1153</v>
      </c>
      <c r="G260" s="109" t="s">
        <v>13</v>
      </c>
      <c r="H260" s="109" t="s">
        <v>909</v>
      </c>
      <c r="I260" s="110" t="s">
        <v>1154</v>
      </c>
      <c r="J260" s="111">
        <v>2</v>
      </c>
      <c r="K260" s="111">
        <v>4</v>
      </c>
      <c r="L260" s="111">
        <v>4</v>
      </c>
      <c r="M260" s="112">
        <v>196000</v>
      </c>
      <c r="N260" s="112">
        <v>784000</v>
      </c>
    </row>
    <row r="261" spans="1:14" x14ac:dyDescent="0.35">
      <c r="A261" s="135"/>
      <c r="B261" s="108"/>
      <c r="C261" s="108">
        <v>727332</v>
      </c>
      <c r="D261" s="109" t="s">
        <v>537</v>
      </c>
      <c r="E261" s="109" t="s">
        <v>1536</v>
      </c>
      <c r="F261" s="109" t="s">
        <v>1153</v>
      </c>
      <c r="G261" s="109" t="s">
        <v>13</v>
      </c>
      <c r="H261" s="109" t="s">
        <v>909</v>
      </c>
      <c r="I261" s="110" t="s">
        <v>1154</v>
      </c>
      <c r="J261" s="111">
        <v>50</v>
      </c>
      <c r="K261" s="111">
        <v>205</v>
      </c>
      <c r="L261" s="111">
        <v>220</v>
      </c>
      <c r="M261" s="112">
        <v>3990</v>
      </c>
      <c r="N261" s="112">
        <v>817950</v>
      </c>
    </row>
    <row r="262" spans="1:14" x14ac:dyDescent="0.35">
      <c r="A262" s="135"/>
      <c r="B262" s="108"/>
      <c r="C262" s="108">
        <v>727469</v>
      </c>
      <c r="D262" s="109" t="s">
        <v>537</v>
      </c>
      <c r="E262" s="109" t="s">
        <v>1537</v>
      </c>
      <c r="F262" s="109" t="s">
        <v>1153</v>
      </c>
      <c r="G262" s="109" t="s">
        <v>13</v>
      </c>
      <c r="H262" s="109" t="s">
        <v>909</v>
      </c>
      <c r="I262" s="110" t="s">
        <v>1154</v>
      </c>
      <c r="J262" s="111">
        <v>10</v>
      </c>
      <c r="K262" s="111">
        <v>20</v>
      </c>
      <c r="L262" s="111">
        <v>20</v>
      </c>
      <c r="M262" s="112">
        <v>48000</v>
      </c>
      <c r="N262" s="112">
        <v>960000</v>
      </c>
    </row>
    <row r="263" spans="1:14" x14ac:dyDescent="0.35">
      <c r="A263" s="135"/>
      <c r="B263" s="108"/>
      <c r="C263" s="108">
        <v>730173</v>
      </c>
      <c r="D263" s="109" t="s">
        <v>537</v>
      </c>
      <c r="E263" s="109" t="s">
        <v>1538</v>
      </c>
      <c r="F263" s="109" t="s">
        <v>1153</v>
      </c>
      <c r="G263" s="109" t="s">
        <v>13</v>
      </c>
      <c r="H263" s="109" t="s">
        <v>909</v>
      </c>
      <c r="I263" s="110" t="s">
        <v>1154</v>
      </c>
      <c r="J263" s="111">
        <v>4</v>
      </c>
      <c r="K263" s="111">
        <v>8</v>
      </c>
      <c r="L263" s="111">
        <v>8</v>
      </c>
      <c r="M263" s="112">
        <v>105081.52</v>
      </c>
      <c r="N263" s="112">
        <v>840652.16</v>
      </c>
    </row>
    <row r="264" spans="1:14" x14ac:dyDescent="0.35">
      <c r="A264" s="135"/>
      <c r="B264" s="108"/>
      <c r="C264" s="108">
        <v>732903</v>
      </c>
      <c r="D264" s="109" t="s">
        <v>537</v>
      </c>
      <c r="E264" s="109" t="s">
        <v>1539</v>
      </c>
      <c r="F264" s="109" t="s">
        <v>1153</v>
      </c>
      <c r="G264" s="109" t="s">
        <v>13</v>
      </c>
      <c r="H264" s="109" t="s">
        <v>909</v>
      </c>
      <c r="I264" s="110" t="s">
        <v>1154</v>
      </c>
      <c r="J264" s="111">
        <v>2</v>
      </c>
      <c r="K264" s="111">
        <v>4</v>
      </c>
      <c r="L264" s="111">
        <v>10</v>
      </c>
      <c r="M264" s="112">
        <v>12000</v>
      </c>
      <c r="N264" s="112">
        <v>48000</v>
      </c>
    </row>
    <row r="265" spans="1:14" x14ac:dyDescent="0.35">
      <c r="A265" s="135"/>
      <c r="B265" s="108"/>
      <c r="C265" s="108">
        <v>747382</v>
      </c>
      <c r="D265" s="109" t="s">
        <v>537</v>
      </c>
      <c r="E265" s="109" t="s">
        <v>1540</v>
      </c>
      <c r="F265" s="109" t="s">
        <v>1153</v>
      </c>
      <c r="G265" s="109" t="s">
        <v>13</v>
      </c>
      <c r="H265" s="109" t="s">
        <v>909</v>
      </c>
      <c r="I265" s="110" t="s">
        <v>1154</v>
      </c>
      <c r="J265" s="111">
        <v>10</v>
      </c>
      <c r="K265" s="111">
        <v>4</v>
      </c>
      <c r="L265" s="111">
        <v>20</v>
      </c>
      <c r="M265" s="112">
        <v>6300</v>
      </c>
      <c r="N265" s="112">
        <v>25200</v>
      </c>
    </row>
    <row r="266" spans="1:14" x14ac:dyDescent="0.35">
      <c r="A266" s="135"/>
      <c r="B266" s="108"/>
      <c r="C266" s="108">
        <v>750990</v>
      </c>
      <c r="D266" s="109" t="s">
        <v>1162</v>
      </c>
      <c r="E266" s="109" t="s">
        <v>1156</v>
      </c>
      <c r="F266" s="109" t="s">
        <v>1153</v>
      </c>
      <c r="G266" s="109" t="s">
        <v>13</v>
      </c>
      <c r="H266" s="109" t="s">
        <v>922</v>
      </c>
      <c r="I266" s="110" t="s">
        <v>1154</v>
      </c>
      <c r="J266" s="111">
        <v>2</v>
      </c>
      <c r="K266" s="111">
        <v>0</v>
      </c>
      <c r="L266" s="111">
        <v>4</v>
      </c>
      <c r="M266" s="112">
        <v>5000</v>
      </c>
      <c r="N266" s="112">
        <v>0</v>
      </c>
    </row>
    <row r="267" spans="1:14" x14ac:dyDescent="0.35">
      <c r="A267" s="135"/>
      <c r="B267" s="108"/>
      <c r="C267" s="108">
        <v>751046</v>
      </c>
      <c r="D267" s="109" t="s">
        <v>1162</v>
      </c>
      <c r="E267" s="109" t="s">
        <v>1156</v>
      </c>
      <c r="F267" s="109" t="s">
        <v>1153</v>
      </c>
      <c r="G267" s="109" t="s">
        <v>13</v>
      </c>
      <c r="H267" s="109" t="s">
        <v>922</v>
      </c>
      <c r="I267" s="110" t="s">
        <v>1154</v>
      </c>
      <c r="J267" s="111">
        <v>2</v>
      </c>
      <c r="K267" s="111">
        <v>0</v>
      </c>
      <c r="L267" s="111">
        <v>4</v>
      </c>
      <c r="M267" s="112">
        <v>5000</v>
      </c>
      <c r="N267" s="112">
        <v>0</v>
      </c>
    </row>
    <row r="268" spans="1:14" x14ac:dyDescent="0.35">
      <c r="A268" s="135"/>
      <c r="B268" s="108"/>
      <c r="C268" s="108">
        <v>751059</v>
      </c>
      <c r="D268" s="109" t="s">
        <v>537</v>
      </c>
      <c r="E268" s="109" t="s">
        <v>1156</v>
      </c>
      <c r="F268" s="109" t="s">
        <v>1153</v>
      </c>
      <c r="G268" s="109" t="s">
        <v>32</v>
      </c>
      <c r="H268" s="109" t="s">
        <v>909</v>
      </c>
      <c r="I268" s="110" t="s">
        <v>1154</v>
      </c>
      <c r="J268" s="111">
        <v>0</v>
      </c>
      <c r="K268" s="111">
        <v>0</v>
      </c>
      <c r="L268" s="111">
        <v>0</v>
      </c>
      <c r="M268" s="112">
        <v>0.01</v>
      </c>
      <c r="N268" s="112">
        <v>0</v>
      </c>
    </row>
    <row r="269" spans="1:14" x14ac:dyDescent="0.35">
      <c r="A269" s="135"/>
      <c r="B269" s="108"/>
      <c r="C269" s="108">
        <v>751061</v>
      </c>
      <c r="D269" s="109" t="s">
        <v>537</v>
      </c>
      <c r="E269" s="109" t="s">
        <v>1156</v>
      </c>
      <c r="F269" s="109" t="s">
        <v>1153</v>
      </c>
      <c r="G269" s="109" t="s">
        <v>13</v>
      </c>
      <c r="H269" s="109" t="s">
        <v>909</v>
      </c>
      <c r="I269" s="110" t="s">
        <v>1154</v>
      </c>
      <c r="J269" s="111">
        <v>12</v>
      </c>
      <c r="K269" s="111">
        <v>0</v>
      </c>
      <c r="L269" s="111">
        <v>54</v>
      </c>
      <c r="M269" s="112">
        <v>8000</v>
      </c>
      <c r="N269" s="112">
        <v>0</v>
      </c>
    </row>
    <row r="270" spans="1:14" x14ac:dyDescent="0.35">
      <c r="A270" s="135"/>
      <c r="B270" s="108"/>
      <c r="C270" s="108">
        <v>751075</v>
      </c>
      <c r="D270" s="109" t="s">
        <v>1162</v>
      </c>
      <c r="E270" s="109" t="s">
        <v>1156</v>
      </c>
      <c r="F270" s="109" t="s">
        <v>1153</v>
      </c>
      <c r="G270" s="109" t="s">
        <v>13</v>
      </c>
      <c r="H270" s="109" t="s">
        <v>922</v>
      </c>
      <c r="I270" s="110" t="s">
        <v>1154</v>
      </c>
      <c r="J270" s="111">
        <v>2</v>
      </c>
      <c r="K270" s="111">
        <v>0</v>
      </c>
      <c r="L270" s="111">
        <v>4</v>
      </c>
      <c r="M270" s="112">
        <v>5000</v>
      </c>
      <c r="N270" s="11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C2.2 - The Price Schedule</vt:lpstr>
      <vt:lpstr>Quotes</vt:lpstr>
      <vt:lpstr>PO History Kusile</vt:lpstr>
      <vt:lpstr>PO Medupi</vt:lpstr>
      <vt:lpstr>PO History</vt:lpstr>
      <vt:lpstr>'C2.2 - The Price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Dimakatso Mogale</dc:creator>
  <cp:lastModifiedBy>Mzi Dyariwe</cp:lastModifiedBy>
  <cp:lastPrinted>2025-07-14T09:08:54Z</cp:lastPrinted>
  <dcterms:created xsi:type="dcterms:W3CDTF">2014-12-08T13:01:23Z</dcterms:created>
  <dcterms:modified xsi:type="dcterms:W3CDTF">2026-07-14T11:49:12Z</dcterms:modified>
</cp:coreProperties>
</file>