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MgagaL\Documents\Standards Implementation Docs\Standards &amp; Implementation\SOLAR PV Projects\Technical Evaluation Criteria for Contractors\"/>
    </mc:Choice>
  </mc:AlternateContent>
  <xr:revisionPtr revIDLastSave="0" documentId="13_ncr:1_{8054C32D-813C-4098-A165-858C8742302C}" xr6:coauthVersionLast="47" xr6:coauthVersionMax="47" xr10:uidLastSave="{00000000-0000-0000-0000-000000000000}"/>
  <bookViews>
    <workbookView xWindow="-108" yWindow="-108" windowWidth="23256" windowHeight="12456" tabRatio="766" xr2:uid="{00000000-000D-0000-FFFF-FFFF00000000}"/>
  </bookViews>
  <sheets>
    <sheet name="Introduction" sheetId="8" r:id="rId1"/>
    <sheet name="Evaluation Summary" sheetId="2" r:id="rId2"/>
    <sheet name="0. Mandatory Requirements" sheetId="9" r:id="rId3"/>
    <sheet name="1.Requirements of MajorEq.Spec" sheetId="4" r:id="rId4"/>
    <sheet name="2. Deviations" sheetId="10" r:id="rId5"/>
    <sheet name="Scoring Lookup" sheetId="3" r:id="rId6"/>
  </sheets>
  <definedNames>
    <definedName name="_xlnm._FilterDatabase" localSheetId="3" hidden="1">'1.Requirements of MajorEq.Spec'!$A$8:$K$136</definedName>
    <definedName name="_ftn1" localSheetId="3">'1.Requirements of MajorEq.Spec'!$B$94</definedName>
    <definedName name="_ftnref1" localSheetId="3">'1.Requirements of MajorEq.Spec'!#REF!</definedName>
    <definedName name="_Ref116978520" localSheetId="3">'1.Requirements of MajorEq.Spec'!#REF!</definedName>
    <definedName name="_Ref116978521" localSheetId="3">'1.Requirements of MajorEq.Spec'!#REF!</definedName>
    <definedName name="_Ref116978527" localSheetId="3">'1.Requirements of MajorEq.Spec'!#REF!</definedName>
    <definedName name="_Ref116978545">'1.Requirements of MajorEq.Spec'!$C$21</definedName>
    <definedName name="_Ref116978549" localSheetId="3">'1.Requirements of MajorEq.Spec'!$B$166</definedName>
    <definedName name="_Ref116978551">'1.Requirements of MajorEq.Spec'!$C$17</definedName>
    <definedName name="_Ref116978554" localSheetId="3">'1.Requirements of MajorEq.Spec'!$B$167</definedName>
    <definedName name="_Ref116978555" localSheetId="3">'1.Requirements of MajorEq.Spec'!$B$168</definedName>
    <definedName name="_Ref116978556">'1.Requirements of MajorEq.Spec'!$C$19</definedName>
    <definedName name="_Ref116978561">'1.Requirements of MajorEq.Spec'!$C$20</definedName>
    <definedName name="_Ref116978649">'1.Requirements of MajorEq.Spec'!$C$30</definedName>
    <definedName name="_Ref116978933" localSheetId="3">'1.Requirements of MajorEq.Spec'!#REF!</definedName>
    <definedName name="_Ref116978934" localSheetId="3">'1.Requirements of MajorEq.Spec'!#REF!</definedName>
    <definedName name="_Ref116978935" localSheetId="3">'1.Requirements of MajorEq.Spec'!#REF!</definedName>
    <definedName name="_Ref116978936" localSheetId="3">'1.Requirements of MajorEq.Spec'!#REF!</definedName>
    <definedName name="_Ref116978937" localSheetId="3">'1.Requirements of MajorEq.Spec'!#REF!</definedName>
    <definedName name="_Ref116978939" localSheetId="3">'1.Requirements of MajorEq.Spec'!#REF!</definedName>
    <definedName name="_Ref193895820">'1.Requirements of MajorEq.Spec'!$C$25</definedName>
    <definedName name="_Ref419269376" localSheetId="3">'1.Requirements of MajorEq.Spec'!#REF!</definedName>
    <definedName name="_Ref429756239" localSheetId="3">'1.Requirements of MajorEq.Spec'!#REF!</definedName>
    <definedName name="_Ref429756240" localSheetId="3">'1.Requirements of MajorEq.Spec'!$C$63</definedName>
    <definedName name="_Ref429756241" localSheetId="3">'1.Requirements of MajorEq.Spec'!#REF!</definedName>
    <definedName name="_Toc149640947" localSheetId="3">'1.Requirements of MajorEq.Spec'!#REF!</definedName>
    <definedName name="_Toc414971165" localSheetId="1">'Evaluation Summary'!#REF!</definedName>
    <definedName name="_Toc426377555" localSheetId="3">'1.Requirements of MajorEq.Spec'!#REF!</definedName>
    <definedName name="_Toc426377556" localSheetId="3">'1.Requirements of MajorEq.Spec'!#REF!</definedName>
    <definedName name="_Toc426377557" localSheetId="3">'1.Requirements of MajorEq.Spec'!#REF!</definedName>
    <definedName name="_Toc426377564" localSheetId="3">'1.Requirements of MajorEq.Spec'!#REF!</definedName>
    <definedName name="_Toc426377572" localSheetId="3">'1.Requirements of MajorEq.Spec'!#REF!</definedName>
    <definedName name="_Toc427314390" localSheetId="1">'Evaluation Summary'!#REF!</definedName>
    <definedName name="_Toc427314437" localSheetId="3">'1.Requirements of MajorEq.Spec'!#REF!</definedName>
    <definedName name="_Toc427314438" localSheetId="3">'1.Requirements of MajorEq.Spec'!#REF!</definedName>
    <definedName name="_Toc427314440" localSheetId="3">'1.Requirements of MajorEq.Spec'!#REF!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4" l="1"/>
  <c r="J94" i="4"/>
  <c r="K73" i="4"/>
  <c r="J73" i="4"/>
  <c r="K72" i="4"/>
  <c r="J72" i="4"/>
  <c r="K54" i="4"/>
  <c r="J54" i="4"/>
  <c r="K48" i="4"/>
  <c r="J48" i="4"/>
  <c r="J40" i="4"/>
  <c r="B3" i="9"/>
  <c r="K41" i="4" l="1"/>
  <c r="K42" i="4"/>
  <c r="K43" i="4"/>
  <c r="K44" i="4"/>
  <c r="K45" i="4"/>
  <c r="K47" i="4"/>
  <c r="K49" i="4"/>
  <c r="K50" i="4"/>
  <c r="K51" i="4"/>
  <c r="K52" i="4"/>
  <c r="K53" i="4"/>
  <c r="K55" i="4"/>
  <c r="K57" i="4"/>
  <c r="K58" i="4"/>
  <c r="K59" i="4"/>
  <c r="K60" i="4"/>
  <c r="K61" i="4"/>
  <c r="K63" i="4"/>
  <c r="K64" i="4"/>
  <c r="K65" i="4"/>
  <c r="K66" i="4"/>
  <c r="K68" i="4"/>
  <c r="K69" i="4"/>
  <c r="K70" i="4"/>
  <c r="K75" i="4"/>
  <c r="K76" i="4"/>
  <c r="K77" i="4"/>
  <c r="K79" i="4"/>
  <c r="K81" i="4"/>
  <c r="K82" i="4"/>
  <c r="K83" i="4"/>
  <c r="K85" i="4"/>
  <c r="K86" i="4"/>
  <c r="K87" i="4"/>
  <c r="K89" i="4"/>
  <c r="K90" i="4"/>
  <c r="K91" i="4"/>
  <c r="K93" i="4"/>
  <c r="K95" i="4"/>
  <c r="K96" i="4"/>
  <c r="K97" i="4"/>
  <c r="K100" i="4"/>
  <c r="K101" i="4"/>
  <c r="K102" i="4"/>
  <c r="K103" i="4"/>
  <c r="K104" i="4"/>
  <c r="K105" i="4"/>
  <c r="K107" i="4"/>
  <c r="K108" i="4"/>
  <c r="K109" i="4"/>
  <c r="K110" i="4"/>
  <c r="K111" i="4"/>
  <c r="K112" i="4"/>
  <c r="K115" i="4"/>
  <c r="K116" i="4"/>
  <c r="K117" i="4"/>
  <c r="K118" i="4"/>
  <c r="K119" i="4"/>
  <c r="K120" i="4"/>
  <c r="K121" i="4"/>
  <c r="K122" i="4"/>
  <c r="K123" i="4"/>
  <c r="K125" i="4"/>
  <c r="K126" i="4"/>
  <c r="K129" i="4"/>
  <c r="K130" i="4"/>
  <c r="K131" i="4"/>
  <c r="K132" i="4"/>
  <c r="K135" i="4"/>
  <c r="K137" i="4"/>
  <c r="K138" i="4"/>
  <c r="K139" i="4"/>
  <c r="K140" i="4"/>
  <c r="K141" i="4"/>
  <c r="K142" i="4"/>
  <c r="K143" i="4"/>
  <c r="K144" i="4"/>
  <c r="K145" i="4"/>
  <c r="K146" i="4"/>
  <c r="K148" i="4"/>
  <c r="K149" i="4"/>
  <c r="K152" i="4"/>
  <c r="K153" i="4"/>
  <c r="K154" i="4"/>
  <c r="K155" i="4"/>
  <c r="K156" i="4"/>
  <c r="K157" i="4"/>
  <c r="K158" i="4"/>
  <c r="K160" i="4"/>
  <c r="K176" i="4"/>
  <c r="K177"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40" i="4"/>
  <c r="B13" i="2"/>
  <c r="K35" i="4"/>
  <c r="K36" i="4"/>
  <c r="K37" i="4"/>
  <c r="K38" i="4"/>
  <c r="J132" i="4"/>
  <c r="J135" i="4"/>
  <c r="J137" i="4"/>
  <c r="J138" i="4"/>
  <c r="J139" i="4"/>
  <c r="J140" i="4"/>
  <c r="J141" i="4"/>
  <c r="J142" i="4"/>
  <c r="J143" i="4"/>
  <c r="J144" i="4"/>
  <c r="J145" i="4"/>
  <c r="J146" i="4"/>
  <c r="J148" i="4"/>
  <c r="J149" i="4"/>
  <c r="J152" i="4"/>
  <c r="J153" i="4"/>
  <c r="J154" i="4"/>
  <c r="J155" i="4"/>
  <c r="J156" i="4"/>
  <c r="J157" i="4"/>
  <c r="J158" i="4"/>
  <c r="J160" i="4"/>
  <c r="J176" i="4"/>
  <c r="J177" i="4"/>
  <c r="J180" i="4"/>
  <c r="J181" i="4"/>
  <c r="J182" i="4"/>
  <c r="J183" i="4"/>
  <c r="J184" i="4"/>
  <c r="J185" i="4"/>
  <c r="J186" i="4"/>
  <c r="J187" i="4"/>
  <c r="J188" i="4"/>
  <c r="J189" i="4"/>
  <c r="J190" i="4"/>
  <c r="J191" i="4"/>
  <c r="J193" i="4"/>
  <c r="J194" i="4"/>
  <c r="J195" i="4"/>
  <c r="J196" i="4"/>
  <c r="J197" i="4"/>
  <c r="J198" i="4"/>
  <c r="J199" i="4"/>
  <c r="J200" i="4"/>
  <c r="J201" i="4"/>
  <c r="J202" i="4"/>
  <c r="J203" i="4"/>
  <c r="J204" i="4"/>
  <c r="J205" i="4"/>
  <c r="J206" i="4"/>
  <c r="J207" i="4"/>
  <c r="J209" i="4"/>
  <c r="J210" i="4"/>
  <c r="J211" i="4"/>
  <c r="J212" i="4"/>
  <c r="J213" i="4"/>
  <c r="J215" i="4"/>
  <c r="J216" i="4"/>
  <c r="J217" i="4"/>
  <c r="J218" i="4"/>
  <c r="J219" i="4"/>
  <c r="J220" i="4"/>
  <c r="J221" i="4"/>
  <c r="J222" i="4"/>
  <c r="J223" i="4"/>
  <c r="J224" i="4"/>
  <c r="J225" i="4"/>
  <c r="J226" i="4"/>
  <c r="J227" i="4"/>
  <c r="J228" i="4"/>
  <c r="J229" i="4"/>
  <c r="J230" i="4"/>
  <c r="J232" i="4"/>
  <c r="J233" i="4"/>
  <c r="J234" i="4"/>
  <c r="J235" i="4"/>
  <c r="J236" i="4"/>
  <c r="J237" i="4"/>
  <c r="J238" i="4"/>
  <c r="J239" i="4"/>
  <c r="J240" i="4"/>
  <c r="J241" i="4"/>
  <c r="J242" i="4"/>
  <c r="J243" i="4"/>
  <c r="J244" i="4"/>
  <c r="J245" i="4"/>
  <c r="J246" i="4"/>
  <c r="J247" i="4"/>
  <c r="J248" i="4"/>
  <c r="J249" i="4"/>
  <c r="J250" i="4"/>
  <c r="J251" i="4"/>
  <c r="J35" i="4"/>
  <c r="J36" i="4"/>
  <c r="J37" i="4"/>
  <c r="J38" i="4"/>
  <c r="J41" i="4"/>
  <c r="J42" i="4"/>
  <c r="J43" i="4"/>
  <c r="J44" i="4"/>
  <c r="J45" i="4"/>
  <c r="J47" i="4"/>
  <c r="J49" i="4"/>
  <c r="J50" i="4"/>
  <c r="J51" i="4"/>
  <c r="J52" i="4"/>
  <c r="J53" i="4"/>
  <c r="J55" i="4"/>
  <c r="J57" i="4"/>
  <c r="J58" i="4"/>
  <c r="J59" i="4"/>
  <c r="J60" i="4"/>
  <c r="J61" i="4"/>
  <c r="J63" i="4"/>
  <c r="J64" i="4"/>
  <c r="J65" i="4"/>
  <c r="J66" i="4"/>
  <c r="J68" i="4"/>
  <c r="J69" i="4"/>
  <c r="J70" i="4"/>
  <c r="J75" i="4"/>
  <c r="J76" i="4"/>
  <c r="J77" i="4"/>
  <c r="J79" i="4"/>
  <c r="J81" i="4"/>
  <c r="J82" i="4"/>
  <c r="J83" i="4"/>
  <c r="J85" i="4"/>
  <c r="J86" i="4"/>
  <c r="J87" i="4"/>
  <c r="J89" i="4"/>
  <c r="J90" i="4"/>
  <c r="J91" i="4"/>
  <c r="J93" i="4"/>
  <c r="J95" i="4"/>
  <c r="J96" i="4"/>
  <c r="J97" i="4"/>
  <c r="J100" i="4"/>
  <c r="J101" i="4"/>
  <c r="J102" i="4"/>
  <c r="J103" i="4"/>
  <c r="J104" i="4"/>
  <c r="J105" i="4"/>
  <c r="J107" i="4"/>
  <c r="J108" i="4"/>
  <c r="J109" i="4"/>
  <c r="J110" i="4"/>
  <c r="J111" i="4"/>
  <c r="J112" i="4"/>
  <c r="J115" i="4"/>
  <c r="J116" i="4"/>
  <c r="J117" i="4"/>
  <c r="J118" i="4"/>
  <c r="J119" i="4"/>
  <c r="J120" i="4"/>
  <c r="J121" i="4"/>
  <c r="J122" i="4"/>
  <c r="J123" i="4"/>
  <c r="J125" i="4"/>
  <c r="J126" i="4"/>
  <c r="J129" i="4"/>
  <c r="J130" i="4"/>
  <c r="J131" i="4"/>
  <c r="K178" i="4" l="1"/>
  <c r="J178" i="4"/>
  <c r="K133" i="4"/>
  <c r="J133" i="4"/>
  <c r="J127" i="4"/>
  <c r="K127" i="4"/>
  <c r="J113" i="4"/>
  <c r="K113" i="4"/>
  <c r="F15" i="2" s="1"/>
  <c r="J98" i="4"/>
  <c r="K98" i="4"/>
  <c r="F18" i="2" l="1"/>
  <c r="F14" i="2"/>
  <c r="F17" i="2"/>
  <c r="F16" i="2"/>
  <c r="C2" i="10"/>
  <c r="C3" i="10"/>
  <c r="C4" i="10"/>
  <c r="B3" i="4"/>
  <c r="B4" i="4"/>
  <c r="B5" i="4"/>
  <c r="F19" i="2" l="1"/>
</calcChain>
</file>

<file path=xl/sharedStrings.xml><?xml version="1.0" encoding="utf-8"?>
<sst xmlns="http://schemas.openxmlformats.org/spreadsheetml/2006/main" count="944" uniqueCount="479">
  <si>
    <t>Introduction - Tenderers to read carefully</t>
  </si>
  <si>
    <t>General notes:</t>
  </si>
  <si>
    <r>
      <t xml:space="preserve">Eskom evaluators will use </t>
    </r>
    <r>
      <rPr>
        <b/>
        <sz val="11"/>
        <color theme="1"/>
        <rFont val="Calibri"/>
        <family val="2"/>
        <scheme val="minor"/>
      </rPr>
      <t>blue-shaded</t>
    </r>
    <r>
      <rPr>
        <sz val="11"/>
        <color theme="1"/>
        <rFont val="Calibri"/>
        <family val="2"/>
        <scheme val="minor"/>
      </rPr>
      <t xml:space="preserve"> fields</t>
    </r>
  </si>
  <si>
    <t>Sheet: 0. Mandatory Requirements</t>
  </si>
  <si>
    <t>Technical Evaluation Results</t>
  </si>
  <si>
    <t>Supplier:</t>
  </si>
  <si>
    <t>&lt;= Tenderer to insert name</t>
  </si>
  <si>
    <t>Evaluator:</t>
  </si>
  <si>
    <t>Date:</t>
  </si>
  <si>
    <t xml:space="preserve">Mandatory Technical Criteria </t>
  </si>
  <si>
    <t>Tenderer meets all Mandatory items</t>
  </si>
  <si>
    <t>Achieved</t>
  </si>
  <si>
    <t>Functional Evaluation Criteria</t>
  </si>
  <si>
    <t>Noteworthy Risks and Deviations identified:</t>
  </si>
  <si>
    <t>Recommendation:</t>
  </si>
  <si>
    <t>Assessment</t>
  </si>
  <si>
    <t>Assessment Comment</t>
  </si>
  <si>
    <t>Continue on the next sheet….........</t>
  </si>
  <si>
    <t>Points Available</t>
  </si>
  <si>
    <t>Points Achieved</t>
  </si>
  <si>
    <t>Number</t>
  </si>
  <si>
    <t>Clause</t>
  </si>
  <si>
    <t>Specification</t>
  </si>
  <si>
    <t>Schedule A</t>
  </si>
  <si>
    <r>
      <t xml:space="preserve">Schedule B
</t>
    </r>
    <r>
      <rPr>
        <b/>
        <sz val="10"/>
        <color rgb="FFFF0000"/>
        <rFont val="Arial"/>
        <family val="2"/>
      </rPr>
      <t>(Tenderer encouraged to complete below, based on Specification and Schedule A (not mandatory))</t>
    </r>
  </si>
  <si>
    <r>
      <t xml:space="preserve">Further Justification / References
</t>
    </r>
    <r>
      <rPr>
        <b/>
        <sz val="10"/>
        <color rgb="FFFF0000"/>
        <rFont val="Arial"/>
        <family val="2"/>
      </rPr>
      <t>(Tenderer to complete, as required)</t>
    </r>
  </si>
  <si>
    <t>Weight</t>
  </si>
  <si>
    <t>REQUIREMENTS</t>
  </si>
  <si>
    <t>Comply</t>
  </si>
  <si>
    <t xml:space="preserve"> </t>
  </si>
  <si>
    <t>All equipment shall be environmentally rated for the locations they are installed at. Outdoor equipment shall at minimum be IP65 rated, and indoor equipment at minimum IP21 rated.</t>
  </si>
  <si>
    <t>All regulatory requirements shall take precedence over any specific requirements specified here within. Furthermore, for any contradicting requirements, for which this document is the stricter, this document shall take precedence.</t>
  </si>
  <si>
    <t>OEM recommended design guidelines shall be followed wherever possible. Where such recommendations are required by any statutory requirement, it shall be implemented.</t>
  </si>
  <si>
    <t>Crystalline silicon (c-Si) based PV modules shall be used.</t>
  </si>
  <si>
    <t>General</t>
  </si>
  <si>
    <t>Score</t>
  </si>
  <si>
    <r>
      <t>How to complete:</t>
    </r>
    <r>
      <rPr>
        <b/>
        <sz val="12"/>
        <color rgb="FFFF0000"/>
        <rFont val="Calibri"/>
        <family val="2"/>
        <scheme val="minor"/>
      </rPr>
      <t xml:space="preserve"> Tenderer to list all deviations, i.e. requirements of the standards they will not fully comply with. All deviations must be accompanied by a justification and/or references (e.g. documents / specification, etc.).
Requirements fully compliant with (without alternation), do not require the tenderer to note any deviation.</t>
    </r>
    <r>
      <rPr>
        <b/>
        <sz val="12"/>
        <color theme="1"/>
        <rFont val="Calibri"/>
        <family val="2"/>
        <scheme val="minor"/>
      </rPr>
      <t xml:space="preserve">
***if deviations are not listed, full compliance will be assumed..</t>
    </r>
  </si>
  <si>
    <r>
      <t xml:space="preserve">Deviation
</t>
    </r>
    <r>
      <rPr>
        <b/>
        <sz val="10"/>
        <color rgb="FFFF0000"/>
        <rFont val="Arial"/>
        <family val="2"/>
      </rPr>
      <t>(Tenderer to complete, as required)</t>
    </r>
  </si>
  <si>
    <t>* Add more lines as required.</t>
  </si>
  <si>
    <t>* If the tenderer has no deviations from the specification, this section should be left clear. However if deviations are not listed, full compliance will be assumed..</t>
  </si>
  <si>
    <t>Criteria</t>
  </si>
  <si>
    <t>0.Non-compliant (major deviation)</t>
  </si>
  <si>
    <t>3.1.1</t>
  </si>
  <si>
    <t>3.1.2</t>
  </si>
  <si>
    <t>The only exception to the above statement, is when the required equipment is not available on Contracts / Enabling Agreements, in which case the relevant standards (technical specifications) shall be used to procure the equipment.</t>
  </si>
  <si>
    <t>3.1.3</t>
  </si>
  <si>
    <t>The Microgrid solution shall ensure that all units that is to be interfaced to the SCADA gateway and the Remote Eng Solution has all the appropriate hardware interfaces required (i.e. RS485, Ethernet and others). If the hardware interfaces are serial, it shall comply with the 2kV isolation as per the relevant IEC specifications.</t>
  </si>
  <si>
    <t>3.1.4</t>
  </si>
  <si>
    <t>3.1.5</t>
  </si>
  <si>
    <t>All outdoor equipment and consumables shall be suitably rated for exposure to UV rays and highly corrosive conditions (e.g. rated / protected against rust). Where required, equipment shall be located to maximise protection against such elements and may necessitate dedicated covers. The tenderer shall demonstrate that the equipment meets this requirement by indicating the relevant technical standard supporting this.</t>
  </si>
  <si>
    <t>3.1.6</t>
  </si>
  <si>
    <t>3.1.7</t>
  </si>
  <si>
    <t>3.1.8</t>
  </si>
  <si>
    <t>The integration of all plant subsystems shall comply with all applicable regulatory and legal requirements.</t>
  </si>
  <si>
    <t>3.1.9</t>
  </si>
  <si>
    <t>The plant will be operated and maintained in-line with OEM recommendations and legal requirements.</t>
  </si>
  <si>
    <t>3.1.10</t>
  </si>
  <si>
    <t>Valid type test certificates and type test reports shall be provided where applicable.</t>
  </si>
  <si>
    <t>a)</t>
  </si>
  <si>
    <t>Hybrid Inverters</t>
  </si>
  <si>
    <t>b)</t>
  </si>
  <si>
    <t>Battery banks (Energy Storage System)</t>
  </si>
  <si>
    <t>c)</t>
  </si>
  <si>
    <t>d)</t>
  </si>
  <si>
    <t>SCADA System</t>
  </si>
  <si>
    <t>e)</t>
  </si>
  <si>
    <t>AC Distribution Board</t>
  </si>
  <si>
    <t>f)</t>
  </si>
  <si>
    <t>DC Distribution Board</t>
  </si>
  <si>
    <t>g)</t>
  </si>
  <si>
    <t>HVAC system</t>
  </si>
  <si>
    <t>h)</t>
  </si>
  <si>
    <t>Physical Security System</t>
  </si>
  <si>
    <t>i)</t>
  </si>
  <si>
    <t>Fire Detection and Suppression System</t>
  </si>
  <si>
    <t>j)</t>
  </si>
  <si>
    <t>Telecommunications system</t>
  </si>
  <si>
    <t>Inverters</t>
  </si>
  <si>
    <t>3.3.1</t>
  </si>
  <si>
    <t>The inverter shall comply with the requirements of the following technical standards (latest revisions):</t>
  </si>
  <si>
    <t>3.3.1.1</t>
  </si>
  <si>
    <t>SANS/IEC 62109-1, Safety of power converters for use in photovoltaic power systems – Part 1: General Requirements.</t>
  </si>
  <si>
    <t>3.3.1.2</t>
  </si>
  <si>
    <t>SANS/IEC 62109-2, Safety of power converters for use in photovoltaic power systems – Part 2: Particular requirements for inverters.</t>
  </si>
  <si>
    <t>3.3.1.3</t>
  </si>
  <si>
    <t>NRS 097-2-1, Grid Interconnection of Embedded Generation – Part 2: Small-scale Embedded Generation – Section 1: Utility Interface.</t>
  </si>
  <si>
    <t>3.3.1.4</t>
  </si>
  <si>
    <t>Inverters shall be equipped with volt-var control and frequency control modes in addition to the normal category A Grid Code requirements ( Grid Connection Code for Battery Energy Storage Facilities (BESF) Connected to the Electricity Transmission System (TS) or the Distribution System (DS) in South Africa, Version 5.3, March 2023).</t>
  </si>
  <si>
    <t>3.3.2</t>
  </si>
  <si>
    <t>Electrical &amp; Performance Requirements</t>
  </si>
  <si>
    <t>3.3.2.1</t>
  </si>
  <si>
    <t>The inverters shall be of the hybrid type (bi-directional) that are able to accept power from various power sources (i.e. PV panels, wind generators, batteries, standby generators and the grid) and optimally manage the energy from these power sources to ensure a reliable AC supply to the connected loads.</t>
  </si>
  <si>
    <t>3.3.2.2</t>
  </si>
  <si>
    <t>Hybrid inverters shall exclusively be used in the solution, utilising a single internal DC bus and single DC to AC inverter step.</t>
  </si>
  <si>
    <t>3.3.2.3</t>
  </si>
  <si>
    <t>Only inverters producing pure sine waves shall be used.</t>
  </si>
  <si>
    <t>3.3.2.4</t>
  </si>
  <si>
    <t>The inverter shall be able to function as an off-grid (grid forming) inverter or a grid-tied (grid-following) inverter dependent on the application.</t>
  </si>
  <si>
    <t>3.3.2.5</t>
  </si>
  <si>
    <t>The inverters shall be able to operate in parallel and share the load currents equally.</t>
  </si>
  <si>
    <t>3.3.2.6</t>
  </si>
  <si>
    <t>3.3.2.7</t>
  </si>
  <si>
    <t>The output voltages shall comply with requirements as stipulated in  SANS 10142-1 - The wiring of premises Part 1: Low-voltage installations.</t>
  </si>
  <si>
    <t>230V ± 10% for single-phase systems,</t>
  </si>
  <si>
    <t>230/400V ± 10% for three-phase four-wire systems.</t>
  </si>
  <si>
    <t>Nominal frequency tolerance of 50Hz with ±2%.</t>
  </si>
  <si>
    <t>3.3.2.8</t>
  </si>
  <si>
    <t>The weighted average efficiency (Euro, CEC, or similar) shall be 96% or higher.</t>
  </si>
  <si>
    <t>3.3.2.9</t>
  </si>
  <si>
    <t>THD (Total Harmonic Distortion) of ≤3% at full load.</t>
  </si>
  <si>
    <t>3.3.2.10</t>
  </si>
  <si>
    <t>Hybrid inverters shall be rated for a 5 second, 20% overload power output above nominal rated output.</t>
  </si>
  <si>
    <t>3.3.2.11</t>
  </si>
  <si>
    <t>All inverters shall include a measurement element(s) (e.g., CT(s)) positioned at the PUC or another suitable location, to enable the inclusion of non-essential loads in the export management strategy.</t>
  </si>
  <si>
    <t>3.3.2.12</t>
  </si>
  <si>
    <t>Inverters that are designed as single-phase units shall be able to be configured to operate as a three-phase, multi-unit system.</t>
  </si>
  <si>
    <t>3.3.2.13</t>
  </si>
  <si>
    <t>Inverter systems shall include their own built-in control and protection systems.</t>
  </si>
  <si>
    <t>3.3.3</t>
  </si>
  <si>
    <t>Protection Features</t>
  </si>
  <si>
    <t>3.3.3.1</t>
  </si>
  <si>
    <t>Support overvoltage protection.</t>
  </si>
  <si>
    <t>3.3.3.2</t>
  </si>
  <si>
    <t>Support undervoltage protection.</t>
  </si>
  <si>
    <t>3.3.3.3</t>
  </si>
  <si>
    <t>Support overcurrent protection.</t>
  </si>
  <si>
    <t>3.3.3.4</t>
  </si>
  <si>
    <t>Support short circuit protection.</t>
  </si>
  <si>
    <t>3.3.3.5</t>
  </si>
  <si>
    <t>Support over-temperature shutdown with automatic recovery.</t>
  </si>
  <si>
    <t>3.3.4</t>
  </si>
  <si>
    <t>PV Input &amp; MPPT Requirements</t>
  </si>
  <si>
    <t>3.3.4.1</t>
  </si>
  <si>
    <t>Individual PV string level monitoring will be provided by the system.</t>
  </si>
  <si>
    <t>3.3.4.2</t>
  </si>
  <si>
    <t>Each PV input terminal shall have an independent MPPT.</t>
  </si>
  <si>
    <t>3.3.4.3</t>
  </si>
  <si>
    <t>DC/AC Ratio of at least 1.3, for oversizing capability.</t>
  </si>
  <si>
    <t>3.3.4.4</t>
  </si>
  <si>
    <t>MPPT Efficiency of at least ≥99%.</t>
  </si>
  <si>
    <t>3.3.5</t>
  </si>
  <si>
    <t>Paralleling Requirements</t>
  </si>
  <si>
    <t>3.3.5.1</t>
  </si>
  <si>
    <t>Inverters shall support synchronised AC paralleling, enabling multiple units (at least 5x) to share loads while maintaining proper phase and frequency control.</t>
  </si>
  <si>
    <t>3.3.5.2</t>
  </si>
  <si>
    <t>Hybrid inverters must support parallel operation on a shared DC bus, allowing multiple units to charge and discharge a common battery bank efficiently.</t>
  </si>
  <si>
    <t>3.3.5.3</t>
  </si>
  <si>
    <t>Paralleled inverters must dynamically share power output and battery charging/discharging loads to ensure balanced operation and system scalability.</t>
  </si>
  <si>
    <t>3.3.6</t>
  </si>
  <si>
    <t>Unbalanced Load Support</t>
  </si>
  <si>
    <t>3.3.7</t>
  </si>
  <si>
    <t>Hybrid three phase inverters or single-phase inverters, configure as three-phase system, shall support 100% unbalanced loads. This means they must be capable of independently supplying different power levels to each phase without requiring a balanced three-phase load distribution.</t>
  </si>
  <si>
    <t>3.3.8</t>
  </si>
  <si>
    <t>The system shall ensure stable operation even if one or more phases experience significantly higher or lower load demand.</t>
  </si>
  <si>
    <t>3.3.9</t>
  </si>
  <si>
    <t>Human Machine Interface (HMI)</t>
  </si>
  <si>
    <t>3.3.9.1</t>
  </si>
  <si>
    <t>The inverter shall have a user friendly, access controlled, Human-Machine Interface (HMI) that allows the user to read inverter real-time operational parameters, read settings, configure setpoints and control the inverter based on the user’s level of access.</t>
  </si>
  <si>
    <t>3.3.9.2</t>
  </si>
  <si>
    <t>The HMI shall indicate the system status and raise local warnings and alarms visually and audibly.</t>
  </si>
  <si>
    <t>3.3.9.3</t>
  </si>
  <si>
    <t>The HMI may be available per inverter or shared between a bank of inverters.</t>
  </si>
  <si>
    <t>3.3.10</t>
  </si>
  <si>
    <t>Communications &amp; Monitoring</t>
  </si>
  <si>
    <t>Inverters shall support communication to external data-loggers or local/remote gateways using the protocols and interfaces specified in section 3.7 of this document.</t>
  </si>
  <si>
    <t>3.3.11</t>
  </si>
  <si>
    <t>Backup &amp; Off-Grid Functionality [Hybrid inverters only]</t>
  </si>
  <si>
    <t>3.3.11.1</t>
  </si>
  <si>
    <t>Shall support seamless switching (≤20ms) between grid, battery, and PV for essential loads.</t>
  </si>
  <si>
    <t>3.3.11.2</t>
  </si>
  <si>
    <t>Capable of black start operation (starting up without grid power).</t>
  </si>
  <si>
    <t>3.3.11.3</t>
  </si>
  <si>
    <t>Must support generator input integration, capable of accepting the inverter’s full rated continuous power output, with an auto start function (signalling).</t>
  </si>
  <si>
    <t>3.3.11.4</t>
  </si>
  <si>
    <t>3.3.11.5</t>
  </si>
  <si>
    <t>The generator input shall support the charging of batteries.</t>
  </si>
  <si>
    <t>3.3.11.6</t>
  </si>
  <si>
    <t>Ability to operate in grid-tied, off-grid, and hybrid mode.</t>
  </si>
  <si>
    <t>3.3.11.7</t>
  </si>
  <si>
    <t>Support a relay output (dry or wet) capable of driving a 230VAC relay/contactor coil to enable temporary neutral-earth bond to be created during AC supply loss conditions. Also referred to as an Automatic Transfer Switch (ATS).</t>
  </si>
  <si>
    <t>3.3.12</t>
  </si>
  <si>
    <t>Battery Compatibility &amp; DC Bus [Hybrid inverters only]</t>
  </si>
  <si>
    <t>3.3.12.1</t>
  </si>
  <si>
    <t>Must support 48V or high-voltage battery banks.</t>
  </si>
  <si>
    <t>3.3.12.2</t>
  </si>
  <si>
    <t>Compatible with Lithium-Ion and specifically Lithium-iron-phosphate (LFP) battery chemistry.</t>
  </si>
  <si>
    <t>3.3.12.3</t>
  </si>
  <si>
    <t>Support BMS communication via CAN &amp; Modbus to the batteries offered.</t>
  </si>
  <si>
    <t>3.3.13</t>
  </si>
  <si>
    <t>Environmental Ratings &amp; Installation</t>
  </si>
  <si>
    <t>3.3.13.1</t>
  </si>
  <si>
    <t>Support at minimum an IP65 rating for all Hybrid inverters.</t>
  </si>
  <si>
    <t>3.3.13.2</t>
  </si>
  <si>
    <t>At minimum an IP65 rating for all String inverters.</t>
  </si>
  <si>
    <t>3.3.13.3</t>
  </si>
  <si>
    <t>Support outdoor installation.</t>
  </si>
  <si>
    <t>3.3.13.4</t>
  </si>
  <si>
    <t>Support a wide operating temperature range of -10°C to 55°C with derating only applicable beyond 45°C.</t>
  </si>
  <si>
    <t>3.3.13.5</t>
  </si>
  <si>
    <t>Support both wall-mountable and floor-standing.</t>
  </si>
  <si>
    <t>PV Panels</t>
  </si>
  <si>
    <t>3.4.1</t>
  </si>
  <si>
    <t>3.4.2</t>
  </si>
  <si>
    <t>The specified usable peak output power is applicable at the start of operations, post commissioning and handover.</t>
  </si>
  <si>
    <t>3.4.3</t>
  </si>
  <si>
    <t>To ensure efficient use of space, module efficiencies shall be at least 19% at a Standard Test Condition (STC) of irradiance 1000 W/m2, spectrum AM 1.5 and cell temperature of 25°C.</t>
  </si>
  <si>
    <t>3.4.4</t>
  </si>
  <si>
    <t>For each 18 to 24 cells within a module, a bypass diode shall be implemented.</t>
  </si>
  <si>
    <t>3.4.5</t>
  </si>
  <si>
    <t>Within the first year, the actual output power of PV modules shall be within 3% of its rated capacity.</t>
  </si>
  <si>
    <t>3.4.6</t>
  </si>
  <si>
    <t>Modules shall not decline in output power by more than 0.8% per year from year 2 to 20, this shall be warranted by the OEM.</t>
  </si>
  <si>
    <t>3.4.7</t>
  </si>
  <si>
    <t>The PV panels shall comply with the requirements of the following technical standards:</t>
  </si>
  <si>
    <t>IEC 61215 Ed.2, Crystalline silicon terrestrial photovoltaic (PV) module - Design qualification and type approval.</t>
  </si>
  <si>
    <t>IEC 61730-1 Ed.1.2, Photovoltaic (PV) module safety qualification - Part 1: Requirements for construction.</t>
  </si>
  <si>
    <t>IEC 61730-2 Ed.1.0, Photovoltaic (PV) module safety qualification - Part 2: Requirements for testing.</t>
  </si>
  <si>
    <t>Minimal safety class II according to  IEC 60364-4-41:2005+AMD1:2017,  SANS 61140 &amp;  SANS 61204.</t>
  </si>
  <si>
    <t>The integrated PV panel cable connectors shall meet or exceed a rating IP67 rating as defined in  IEC 60529 and fulfil the safety requirements and tests of  IEC 62852.</t>
  </si>
  <si>
    <t>3.4.8</t>
  </si>
  <si>
    <t>PV modules independent PID testing, and verification tests should be performed, and results provided in accordance with  SANS 61215:2015 and  SANS 61730-1.</t>
  </si>
  <si>
    <t>Battery System</t>
  </si>
  <si>
    <t>3.5.1</t>
  </si>
  <si>
    <t>Batteries will be subjected to daily cycling, barring less favourable weather conditions.</t>
  </si>
  <si>
    <t>3.5.2</t>
  </si>
  <si>
    <t>Cycling shall include micro-cycles, as demand and supply fluctuate from time to time.</t>
  </si>
  <si>
    <t>3.5.3</t>
  </si>
  <si>
    <t>Batteries shall support at least 5000 cycles until it reaches 80% of its original (full and usable) capacity. The usable capacity at this (end) cycle-life shall be specified.</t>
  </si>
  <si>
    <t>3.5.4</t>
  </si>
  <si>
    <t>An always online cell-balancing mechanism shall be available to ensure the battery’s capacity is not compromised by an imbalance. No manual intervention should be required to balance the cells.</t>
  </si>
  <si>
    <t>3.5.5</t>
  </si>
  <si>
    <t>The storage solution shall be able to restart and continue normal operations following a complete discharge of all useable capacity, without any manual intervention. Therefore no “activation” of fully discharge batteries will be required.</t>
  </si>
  <si>
    <t>3.5.6</t>
  </si>
  <si>
    <t>The BESS shall support momentary over-current conditions, as example due to inrush currents from large, switched load equipment. At minimum a 10% overload for 1 minute will be supported. Both batteries (or their configuration) and their inverters shall support this.</t>
  </si>
  <si>
    <t>3.5.7</t>
  </si>
  <si>
    <t>Batteries shall be stacked and / or housed in a suitable enclosure, depending on the location.</t>
  </si>
  <si>
    <t>3.5.8</t>
  </si>
  <si>
    <t>All statutory and other mandatory requirements regarding safety, such as fire protection systems; and electrical fire, safety, incident response and security protocols shall be strictly adhered to, and in no way compromised by the solution.</t>
  </si>
  <si>
    <t>3.5.9</t>
  </si>
  <si>
    <t>The battery BMS and Controllers shall support communication to external data-loggers using the protocols and interfaces specified in section 3.7 of this document.</t>
  </si>
  <si>
    <t>3.5.10</t>
  </si>
  <si>
    <t>The battery shall comply with the requirements of the following technical standards:</t>
  </si>
  <si>
    <t>SANS/IEC 62619:2022, Secondary cells and batteries containing alkaline or other non-acid electrolytes – Safety requirements for secondary lithium cells and batteries, for use in industrial applications.</t>
  </si>
  <si>
    <t>IEC 63056 Ed. 1.0 b:2020, Secondary Cells and Batteries Containing Alkaline Or Other Non-Acid Electrolytes - Safety Requirements For Secondary Lithium Cells And Batteries For Use In Electrical Energy Storage Systems.</t>
  </si>
  <si>
    <t>AC and DC protective devices</t>
  </si>
  <si>
    <t>3.6.1</t>
  </si>
  <si>
    <t>AC and DC circuit breakers, contactors and switches shall comply with the relevant parts of  SANS 60947 series of standards. DC residual circuit breakers for PV installation shall comply with  SANS 60755-1</t>
  </si>
  <si>
    <t>3.6.2</t>
  </si>
  <si>
    <t>3.6.3</t>
  </si>
  <si>
    <t>The DC cables shall comply with  SANS 62930, Electric cables for photovoltaic systems with a voltage rating of 1,5 kV DC.</t>
  </si>
  <si>
    <t>3.6.4</t>
  </si>
  <si>
    <t>The DC connectors for the PV wires shall comply with  SANS 62852, Connectors for DC-application in photovoltaic systems - Safety requirements and tests.</t>
  </si>
  <si>
    <t>Remote Monitoring and Control Requirements</t>
  </si>
  <si>
    <t>3.7.1</t>
  </si>
  <si>
    <t>The DER shall comply with  IEEE1547 remote monitoring and control requirements which are listed below.</t>
  </si>
  <si>
    <t>3.7.2</t>
  </si>
  <si>
    <t>All DERs shall be able to provide certain data points to the utility/operator via remote communications. These include:</t>
  </si>
  <si>
    <t>Active power (kW) output (real power).</t>
  </si>
  <si>
    <t>Reactive power (kVAR) output.</t>
  </si>
  <si>
    <t>Apparent power (kVA).</t>
  </si>
  <si>
    <t>Voltage (V) at the point of common coupling (PCC).</t>
  </si>
  <si>
    <t>Current (A).</t>
  </si>
  <si>
    <t>Frequency (Hz).</t>
  </si>
  <si>
    <t>Status (online, offline, tripped, standby).</t>
  </si>
  <si>
    <t>Alarm/Trip events (fault codes, abnormal conditions).</t>
  </si>
  <si>
    <t>3.7.3</t>
  </si>
  <si>
    <t>DERs shall support real-time or near-real-time telemetry. Resolution typically ≤1 second to a few seconds, depending on the application (frequency response vs. slow demand response).</t>
  </si>
  <si>
    <t>3.7.4</t>
  </si>
  <si>
    <t>The DER shall support industrially acceptable time-stamping and accuracy requirements applicable to the application supported.</t>
  </si>
  <si>
    <t>3.7.5</t>
  </si>
  <si>
    <t>For remote monitoring and control, the DER shall support the following non-proprietary protocols:</t>
  </si>
  <si>
    <t>IEEE 2030.5 (SEP2)</t>
  </si>
  <si>
    <t>SunSpec Modbus</t>
  </si>
  <si>
    <t>IEEE 1815 – 2012 Level 2 or higher (DNP3 serial/IP) - Only required for direct interface to the Distribution Management System (SCADA) at an Eskom Control Centre.</t>
  </si>
  <si>
    <t>3.7.6</t>
  </si>
  <si>
    <t>DERs shall remotely report:</t>
  </si>
  <si>
    <t>DER availability (able/unable to generate or discharge).</t>
  </si>
  <si>
    <t>Operating mode (e.g., constant power, Volt-VAR mode, frequency-watt control).</t>
  </si>
  <si>
    <t>DER nameplate ratings (capacity).</t>
  </si>
  <si>
    <t>State of charge (SOC) if storage is present.</t>
  </si>
  <si>
    <t>Connectivity status (grid-connected, islanded, tripped).</t>
  </si>
  <si>
    <t>3.7.7</t>
  </si>
  <si>
    <t>Remote monitoring functions shall implement authentication and encryption to protect against unauthorised access.</t>
  </si>
  <si>
    <t>3.7.8</t>
  </si>
  <si>
    <t>With regards to cybersecurity guidelines for smart grid interoperability the DER shall support the requirements as per  IEEE 1547.</t>
  </si>
  <si>
    <t>3.7.9</t>
  </si>
  <si>
    <t>DERs shall allow for remote adjustment of real power output which includes the following functionality:</t>
  </si>
  <si>
    <t>Limit maximum active power (e.g., cap export to avoid feeder overload). Active power setpoint control (send a kW target).</t>
  </si>
  <si>
    <t>Ramp rate control (limit how fast power changes).</t>
  </si>
  <si>
    <t>3.7.10</t>
  </si>
  <si>
    <t>The DER shall support remote adjustment of reactive power (kVAR) which includes the following functionality.</t>
  </si>
  <si>
    <t>Fixed power factor (e.g., 0.95 lagging).</t>
  </si>
  <si>
    <t>Fixed kVAR setpoint.</t>
  </si>
  <si>
    <t>Volt-VAR curve activation/deactivation.</t>
  </si>
  <si>
    <t>Scheduled VARs (time-based settings).</t>
  </si>
  <si>
    <t>3.7.11</t>
  </si>
  <si>
    <t>Voltage and Frequency Ride-Through Settings: Utilities can remotely update the DER trip settings (within allowable ranges) for:</t>
  </si>
  <si>
    <t>Over/under-voltage thresholds.</t>
  </si>
  <si>
    <t>Over/under-frequency thresholds.</t>
  </si>
  <si>
    <t>Ride-through durations (how long to stay connected before tripping).</t>
  </si>
  <si>
    <t>3.7.12</t>
  </si>
  <si>
    <t>Operating Modes and Functions: DERs shall allow enabling or disabling of different modes remotely. These modes include:</t>
  </si>
  <si>
    <t>Constant power factor mode.</t>
  </si>
  <si>
    <t>Volt-VAR control.</t>
  </si>
  <si>
    <t>Frequency-Watt mode.</t>
  </si>
  <si>
    <t>Volt-Watt mode.</t>
  </si>
  <si>
    <t>3.7.13</t>
  </si>
  <si>
    <t>The DER shall allow remote tripping/disconnect in the case of network emergencies.</t>
  </si>
  <si>
    <t>3.7.14</t>
  </si>
  <si>
    <t>DERs shall be able to follow time-based schedules sent remotely.</t>
  </si>
  <si>
    <t>3.8.1</t>
  </si>
  <si>
    <t>3.8.2</t>
  </si>
  <si>
    <t>Taking into consideration factors such as cost effectiveness, product lifecycle, functionality, the RTU selected shall be the Eskom Distribution approved gateways currently on contract. The Gateway/RTU selected from the Dx contract shall meet the I/O requirement of the DER solution.</t>
  </si>
  <si>
    <t>3.8.3</t>
  </si>
  <si>
    <t>The full Gateway/RTU scheme i.e., cabinets, MCBs, power supplies etc shall be installed for this solution. Note that all Eskom standardised equipment that is currently on contract shall be used to fulfil this functionality.</t>
  </si>
  <si>
    <t>3.8.4</t>
  </si>
  <si>
    <t>Should the SCADA Gateway/RTU solution require an ethernet network once again only Eskom standardised equipment and patch leads that is on contract shall be used to provide this functionality unless the design requires different equipment based on technical or cost requirements. A design and cost motivation to use different equipment and cables shall also be submitted as part of the Tender for Eskom’s perusal. Thus, costing for this network solution shall be provided in the Tender for the following minimum scenarios namely:</t>
  </si>
  <si>
    <t>With the use of Eskom’s standardised equipment</t>
  </si>
  <si>
    <t>With the Supplier’s recommended equipment (if different) from Eskom’s standard equipment.</t>
  </si>
  <si>
    <t>3.8.5</t>
  </si>
  <si>
    <t>The DER shall, therefore, allow for space for a wall mounted cabinet (600 x 400 x 800mm).</t>
  </si>
  <si>
    <t>3.8.6</t>
  </si>
  <si>
    <t>The DC supply of the SCADA Gateway/RTU shall be appropriately designed to interface to the DER DC supply.</t>
  </si>
  <si>
    <t>3.8.7</t>
  </si>
  <si>
    <t>The inputs and outputs to be interfaced to the RTU via hardwiring shall support the appropriate voltages accepted/provided by the SCADA Gateway/RTU scheme i.e.:</t>
  </si>
  <si>
    <t>Digital Inputs – dry contacts shall be interfaced to the RTU (wetted by the RTU scheme by 48VDC supply)</t>
  </si>
  <si>
    <t>Digital Outputs – The RTU provides 48VDC control outputs.</t>
  </si>
  <si>
    <t>3.8.8</t>
  </si>
  <si>
    <t>No proprietary protocols shall be supported for the interface between the RTU and the DER devices i.e., only open, industry standard protocols shall be accepted for the interfaces.</t>
  </si>
  <si>
    <t>3.9.1</t>
  </si>
  <si>
    <t>3.9.2</t>
  </si>
  <si>
    <t>No internet connection shall inherently be required to enable any functionality detailed in this section.</t>
  </si>
  <si>
    <t>3.9.3</t>
  </si>
  <si>
    <t>The REA system will eliminate any direct access needed to any equipment to monitor, affect setting changes, or perform controls.</t>
  </si>
  <si>
    <t>3.9.4</t>
  </si>
  <si>
    <t>Remote engineering access which may include data retrieval and configuration shall be provided for the following systems/devices which include but is not limited to:</t>
  </si>
  <si>
    <t>Fire Detection and Suppression</t>
  </si>
  <si>
    <t>NVR</t>
  </si>
  <si>
    <t>Battery Management System</t>
  </si>
  <si>
    <t>Protection devices</t>
  </si>
  <si>
    <t>SCADA Gateway</t>
  </si>
  <si>
    <t>Generator System</t>
  </si>
  <si>
    <t>3.9.5</t>
  </si>
  <si>
    <t>As required, Modbus RTU/Serial ports shall be encapsulated within TCP/IP utilising Serial Device/Port Servers and directly made available to the REA system.</t>
  </si>
  <si>
    <t>3.9.6</t>
  </si>
  <si>
    <t>Should this Remote Engineering Access (REA) solution include the use of network devices (switches/routers/serial port servers) as well as telecommunications modems/routers, Eskom standardised equipment shall be used in the solution. Any proposed alternative for a 'more cost effective/optimised solution' must be accompanied by a comprehensive, fully-costed engineering justification and cyber-security assessment, and must receive explicit written approval.</t>
  </si>
  <si>
    <t>3.9.7</t>
  </si>
  <si>
    <t>Third party remote access shall comply with the requirements of  32-373 Information Security – IT/OT and Third Party Remote Access Standard.</t>
  </si>
  <si>
    <t>Physical Security Systems</t>
  </si>
  <si>
    <t>The system shall comply with the following standards where applicable in support of the threat-and-risk assessment (performed by Eskom on request) of the site:</t>
  </si>
  <si>
    <t>[14] 240-91190304 Specification for CCTV Surveillance with Intruder Detections.</t>
  </si>
  <si>
    <t>[9] 240-76368574 High Security Mesh Fencing Standard.</t>
  </si>
  <si>
    <t>[15] 240-102220945 Specification for Integrated Access Control System (IACS) For Eskom Sites</t>
  </si>
  <si>
    <t>[12] 240-78980848 Specification for Nonlethal Energized Perimeter Detection System (NLEPDS) for Protection of Eskom Installations and Its Subsidiaries.</t>
  </si>
  <si>
    <t>Data Logger / Historian</t>
  </si>
  <si>
    <t>3.11.1</t>
  </si>
  <si>
    <t>The DER solution shall support a local data logger or historian capable of securely recording key operational data as listed in Table 1:</t>
  </si>
  <si>
    <t>3.11.2</t>
  </si>
  <si>
    <t>The local data logger / historian shall support the logging of supplementary data, on a per-project basis if required. This may include:</t>
  </si>
  <si>
    <t>Equipment performance data, e.g. internal temperatures.</t>
  </si>
  <si>
    <t>Alarms and events</t>
  </si>
  <si>
    <t>System load/consumption and production</t>
  </si>
  <si>
    <t>Commands received &amp; executed</t>
  </si>
  <si>
    <t>Configuration data</t>
  </si>
  <si>
    <t>Maintenance/Asset health data</t>
  </si>
  <si>
    <t>Environmental data (weather, temperature, humidity, etc)</t>
  </si>
  <si>
    <t>3.11.3</t>
  </si>
  <si>
    <t>A data logger export facility shall be available, supporting data in the following tabulated fields (or similar):</t>
  </si>
  <si>
    <t>Tag Name – the name of the sensor or measurement</t>
  </si>
  <si>
    <t>Quality – an indication of the data quality</t>
  </si>
  <si>
    <t>Comment/Annotation (if supported)</t>
  </si>
  <si>
    <t>3.11.4</t>
  </si>
  <si>
    <t>The DER solution shall support sending data to the utility's designated off-site/centralised Historian, as described in  240-64038621.</t>
  </si>
  <si>
    <t>Metering &amp; Load Management</t>
  </si>
  <si>
    <t>3.12.1</t>
  </si>
  <si>
    <t>Metering shall be installed to record the total (bulk) usage of the customers supplied by the Microgrid source and for each individual customer. A smart metering solution shall be installed.</t>
  </si>
  <si>
    <t>3.12.2</t>
  </si>
  <si>
    <t>Bulk metering</t>
  </si>
  <si>
    <t>A meter shall be installed to monitor the total consumption of the downstream customers supplied by the Microgrid source.</t>
  </si>
  <si>
    <t>A data concentrator shall be installed to record the usage of the smart meters at the individual customers and to provide the required load management functionality.</t>
  </si>
  <si>
    <t>The data concentrator shall be linked to the smart metering head end system (HES) via a suitable communication medium.</t>
  </si>
  <si>
    <t>The meter and data concentrator shall be from Eskom’s accepted list of metering equipment to ensure integration with the existing HES.</t>
  </si>
  <si>
    <t>Both the bulk meter and the data concentrator shall be installed in an enclosure similar as specified in  D-DT-1047 for Microgrids smaller than 50kVA,  D-DT-1046 for 100kVA Microgrids and  D-DT-1023 for 200kVA CMG.</t>
  </si>
  <si>
    <t>3.12.3</t>
  </si>
  <si>
    <t>Smart meters compatible with the data concentrator shall be installed for each customer.</t>
  </si>
  <si>
    <t>The smart meters shall be from Eskom’s accepted list of metering equipment to ensure integration with the data concentrator and existing HES.</t>
  </si>
  <si>
    <t>The smart meters shall be housed in pole top kiosks according to:</t>
  </si>
  <si>
    <t>1)</t>
  </si>
  <si>
    <t>D-DT-1042 for supplies to two customers</t>
  </si>
  <si>
    <t>2)</t>
  </si>
  <si>
    <t>D-DT-1043 for supplies to four customers</t>
  </si>
  <si>
    <t>3)</t>
  </si>
  <si>
    <t>D-DT-1044 for supplies to six customers</t>
  </si>
  <si>
    <t>4)</t>
  </si>
  <si>
    <t>D-DT-1045 for supplies to eight customers</t>
  </si>
  <si>
    <t>5)</t>
  </si>
  <si>
    <t>Note that all Eskom standardised equipment that is currently on contract shall be used to fulfil this functionality.</t>
  </si>
  <si>
    <t>3.12.4</t>
  </si>
  <si>
    <t>Customer load management</t>
  </si>
  <si>
    <t>The smart meters shall be configured to provide load management according to the Table 2 below.</t>
  </si>
  <si>
    <t>In addition to Table 2 above, emergency load limiting schedules may be applied on short notice when the generating capacity of the microgrid is constrained due to unforeseen weather conditions (e.g., rainy/cloudy day or week)</t>
  </si>
  <si>
    <t>3.10</t>
  </si>
  <si>
    <t>In cases where standard, technically acceptable equipment is available on Contracts / Enabling Agreements, this equipment shall be used during system design.</t>
  </si>
  <si>
    <t>Solar Panels</t>
  </si>
  <si>
    <t>The inverters shall be single-phase or three-phase.</t>
  </si>
  <si>
    <t>A Gateway/Remote Terminal Unit (RTU) scheme shall be installed to enable data exchange between remote master stations (such as the regional SCADA control centres) and the DER solution.</t>
  </si>
  <si>
    <t>The system shall support a detailed, low-level data and information view of each component / device (e.g., inverter, BESS, control units, etc.) in the system. This level should expose all possible data from, and send settings and controls to, the equipment / devices.</t>
  </si>
  <si>
    <t>VMS</t>
  </si>
  <si>
    <t>Time-stamp – the date and time when the entry was captured</t>
  </si>
  <si>
    <t>Value – the value of the measurement</t>
  </si>
  <si>
    <t>Customer metering</t>
  </si>
  <si>
    <t>The conditions stated in [6] 240-170000943, Microgrids Planning Standard, must be observed when implementing the load management in microgrids.</t>
  </si>
  <si>
    <t>3</t>
  </si>
  <si>
    <r>
      <t xml:space="preserve">This section evaluates key sections of the user requirement specification 240-171000418. Note that </t>
    </r>
    <r>
      <rPr>
        <b/>
        <u/>
        <sz val="16"/>
        <color rgb="FFFF0000"/>
        <rFont val="Calibri"/>
        <family val="2"/>
        <scheme val="minor"/>
      </rPr>
      <t>all sections of 240-171000418 are applicable</t>
    </r>
    <r>
      <rPr>
        <b/>
        <sz val="16"/>
        <color rgb="FFFF0000"/>
        <rFont val="Calibri"/>
        <family val="2"/>
        <scheme val="minor"/>
      </rPr>
      <t xml:space="preserve"> to the final solution, whether measured here or not.</t>
    </r>
  </si>
  <si>
    <r>
      <t xml:space="preserve">HVAC
</t>
    </r>
    <r>
      <rPr>
        <sz val="10"/>
        <color theme="1"/>
        <rFont val="Arial"/>
        <family val="2"/>
      </rPr>
      <t>Air conditioning systems shall comply with the requirements of [13] 240-82172806, Standard for Air Conditioning in Transmission Substation Buildings and Telecommunication Sites.</t>
    </r>
  </si>
  <si>
    <r>
      <t xml:space="preserve">System Description
</t>
    </r>
    <r>
      <rPr>
        <sz val="10"/>
        <color theme="1"/>
        <rFont val="Arial"/>
        <family val="2"/>
      </rPr>
      <t xml:space="preserve">The equipment will be installed in a housing of varying dimensions which are dependent on the spacing requirements based on OEM recommendations, equipment form factors and safety requirements. The housing can be a shipping container, a purpose-built container, a building (brick-and-mortar) or other enclosure that meets the functional requirements and relevant Eskom standard or industry best practice.
The major equipment includes the following: </t>
    </r>
  </si>
  <si>
    <r>
      <t xml:space="preserve">Grid Compliance &amp; Safety Standards
</t>
    </r>
    <r>
      <rPr>
        <sz val="10"/>
        <color theme="1"/>
        <rFont val="Arial"/>
        <family val="2"/>
      </rPr>
      <t>The inverter shall comply with the requirements of the following technical standards (latest revisions):</t>
    </r>
  </si>
  <si>
    <r>
      <t xml:space="preserve">SCADA Gateway Requirements
</t>
    </r>
    <r>
      <rPr>
        <sz val="10"/>
        <color theme="1"/>
        <rFont val="Arial"/>
        <family val="2"/>
      </rPr>
      <t>Should the DER require the installation of a SCADA Gateway to enable remote communication to a utility Master Station (Control Centre), the SCADA Gateway shall comply with the requirements stipulated in this section.</t>
    </r>
  </si>
  <si>
    <r>
      <t xml:space="preserve">Remote Engineering Access
</t>
    </r>
    <r>
      <rPr>
        <sz val="10"/>
        <color theme="1"/>
        <rFont val="Arial"/>
        <family val="2"/>
      </rPr>
      <t>Should the DER solution require remote engineering access (REA) either from the utility or a third party, the solution shall comply with the requirements stipulated in this section.</t>
    </r>
  </si>
  <si>
    <t>Comply - see Table 1 in specification</t>
  </si>
  <si>
    <t>3.Fully compliant</t>
  </si>
  <si>
    <t>1. Requirements of 240-171000418</t>
  </si>
  <si>
    <t>3.3 Inverters</t>
  </si>
  <si>
    <t>3.4 PV Panels</t>
  </si>
  <si>
    <t>3.5 Battery System</t>
  </si>
  <si>
    <t>3.6 AC and DC Protective Devices</t>
  </si>
  <si>
    <t>3.7 Remote Monitoring &amp; Control</t>
  </si>
  <si>
    <t>Section Weight</t>
  </si>
  <si>
    <t>Section Total:</t>
  </si>
  <si>
    <t>Deviation</t>
  </si>
  <si>
    <t>Reference documentation</t>
  </si>
  <si>
    <t>3. Deviation Schedules</t>
  </si>
  <si>
    <t>1.Partially compliant</t>
  </si>
  <si>
    <t>Cat. Weight</t>
  </si>
  <si>
    <t>Eskom Requirements:</t>
  </si>
  <si>
    <t>Tenderer Returnable</t>
  </si>
  <si>
    <t>Schedule B</t>
  </si>
  <si>
    <t>Qualified Personnel</t>
  </si>
  <si>
    <t>Complete System Design Documentation for 2 previous projects in the last 3 years</t>
  </si>
  <si>
    <t>PV Module Compliance</t>
  </si>
  <si>
    <t xml:space="preserve">Submit evidence that PV Modules comply with SANS 61215:2015 or equivalent. </t>
  </si>
  <si>
    <t>Inverter Compliance</t>
  </si>
  <si>
    <t>Battery Compliance</t>
  </si>
  <si>
    <t>Reference e.g. page #, section # in manual/brochure, test certificate</t>
  </si>
  <si>
    <t>Compliance (Yes or No)</t>
  </si>
  <si>
    <t>Evaluators' comments</t>
  </si>
  <si>
    <t>Compliance to Eskom Standard 240-171000418 : "Major Equipment Requirements for Distribution Solar PV and BESS: SSEG and Microgrids" will be determined in this section.</t>
  </si>
  <si>
    <t>Sheet: 1. Requirements of Major Equipment Spec</t>
  </si>
  <si>
    <r>
      <t xml:space="preserve">Tenderer's response
</t>
    </r>
    <r>
      <rPr>
        <b/>
        <sz val="11"/>
        <rFont val="Calibri"/>
        <family val="2"/>
        <scheme val="minor"/>
      </rPr>
      <t>(Compliant/Non-Compliant)</t>
    </r>
  </si>
  <si>
    <t>Comply and provide proof/justification</t>
  </si>
  <si>
    <t>N/A</t>
  </si>
  <si>
    <t>N/A - Duplicate</t>
  </si>
  <si>
    <t>Comply - At minimum Wall-Mounted.</t>
  </si>
  <si>
    <t>Comply - Only new monocrystalline</t>
  </si>
  <si>
    <t>Comply - With a 80% Depth of Discharge.</t>
  </si>
  <si>
    <t>Comply - Including wall-mounted</t>
  </si>
  <si>
    <t>Comply and provide proof/justification for internet-facing interfaces</t>
  </si>
  <si>
    <t>Comply - At least 2x Independent MPPTs and provide proof/justification</t>
  </si>
  <si>
    <t>Fuse-links for the protection of solar Photovoltaic (PV) energy systems shall comply with all the requirements of  
SANS 60269-1, Low-voltage fuses Part 1: General requirements and
SANS 60269-6, Low-voltage fuses Part 6: Supplementary requirements for fuse-links for the protection of solar photovoltaic energy systems.</t>
  </si>
  <si>
    <t>Provide proof of qualified personnel, submit: 
a) ECSA Registration Certificate (Pr Eng / Pr Tech Eng / Pr Techni Eng) and signed design responsibility letter
b) Proof of PV installer accreditation (e.g., PV GreenCard or equivalent)
c) Copy of the registered Electrician’s Wireman’s Licence and proof of registration with Department of Labour
d) Signed Organisational Structure (signed by delegated authority)</t>
  </si>
  <si>
    <r>
      <t xml:space="preserve">The following section details the Technical Evaluation process to be followed.
It is imperative that tenderers familiarise themselves with this and direct any questions as early as possible to the commercial representative for this tender.
Scoring for all evaluations will be conducted as per sheet: </t>
    </r>
    <r>
      <rPr>
        <b/>
        <sz val="11"/>
        <color theme="1"/>
        <rFont val="Calibri"/>
        <family val="2"/>
        <scheme val="minor"/>
      </rPr>
      <t>Scoring Lookup</t>
    </r>
    <r>
      <rPr>
        <sz val="11"/>
        <color theme="1"/>
        <rFont val="Calibri"/>
        <family val="2"/>
        <scheme val="minor"/>
      </rPr>
      <t xml:space="preserve">
</t>
    </r>
    <r>
      <rPr>
        <b/>
        <sz val="11"/>
        <color rgb="FFFF0000"/>
        <rFont val="Calibri"/>
        <family val="2"/>
        <scheme val="minor"/>
      </rPr>
      <t>Important: It is compulsory to complete the orange-shaded "Tenderer's response" / "B-schedule" columns in any of these sheets.</t>
    </r>
  </si>
  <si>
    <r>
      <t xml:space="preserve">Tenderers shall complete all questions &amp; B-schedule columns, and </t>
    </r>
    <r>
      <rPr>
        <b/>
        <sz val="11"/>
        <color rgb="FFFF0000"/>
        <rFont val="Calibri"/>
        <family val="2"/>
        <scheme val="minor"/>
      </rPr>
      <t>provide all references to supporting documentation</t>
    </r>
    <r>
      <rPr>
        <sz val="11"/>
        <rFont val="Calibri"/>
        <family val="2"/>
        <scheme val="minor"/>
      </rPr>
      <t>. Note: All submitted documents must be in English.</t>
    </r>
  </si>
  <si>
    <r>
      <t xml:space="preserve">Tenderers shall complete all </t>
    </r>
    <r>
      <rPr>
        <b/>
        <sz val="11"/>
        <color theme="1"/>
        <rFont val="Calibri"/>
        <family val="2"/>
        <scheme val="minor"/>
      </rPr>
      <t>orange-shaded</t>
    </r>
    <r>
      <rPr>
        <sz val="11"/>
        <color theme="1"/>
        <rFont val="Calibri"/>
        <family val="2"/>
        <scheme val="minor"/>
      </rPr>
      <t xml:space="preserve"> fields</t>
    </r>
  </si>
  <si>
    <r>
      <t xml:space="preserve">This criteria is mandatory. Tender submissions </t>
    </r>
    <r>
      <rPr>
        <u/>
        <sz val="11"/>
        <color theme="1"/>
        <rFont val="Calibri"/>
        <family val="2"/>
        <scheme val="minor"/>
      </rPr>
      <t>must</t>
    </r>
    <r>
      <rPr>
        <sz val="11"/>
        <color theme="1"/>
        <rFont val="Calibri"/>
        <family val="2"/>
        <scheme val="minor"/>
      </rPr>
      <t xml:space="preserve"> prove compliance as stipulated. Tenderers must complete all orange-shaded Schedule B columns with references. Tenderers that do not meet these requirements will NOT be further evaluated.</t>
    </r>
  </si>
  <si>
    <t>Compliance will be determined by means of a clause-by-clause evaluation, as well as a deviation schedule for all clauses not explicitly listed.</t>
  </si>
  <si>
    <t>Items for which Schedule A requires only "Comply", the tenderer may only state their compliance, i.e. "Fully Compliant", "Non-Compliant", or "Partially Compliant" (and provide reasons for not/partially complying). Evaluators will use the B-schedule responses along with the tenderer's full submission to ascertain compliance.</t>
  </si>
  <si>
    <t>Tenderer to list all deviations for the standards referenced (including direct and indirect references).
This is an assessment of non-compliance and potential risks with the submission. Tenderers should be aware that the evaluation process will assess the acceptability of project deviations and risks, with recommendations presented to governance committees for review, and acceptance or not.</t>
  </si>
  <si>
    <t>Submit evidence that inverter complies with NRS097-2-1 and submit: 
a) Datasheets 
b) Third part type-test certificates 
c) Proof the inverter includes an embedded or external communication device to support both 1. Local Wi-Fi/LAN monitoring for the customer and 2. Modbus for remote telemetry (e.g. for communicating to a 3rd party system).</t>
  </si>
  <si>
    <t>Submit evidence that Battery modules comply with SANS/IEC 62619:2022 and preferably IEC 63056 Ed. 1.0 b:2020 or equivalent. Minimum requirement of ≥80% DoD, ≥5,000 cycles, Modular &amp; Scalable.</t>
  </si>
  <si>
    <t>Mandatory</t>
  </si>
  <si>
    <t>Yes / Compliant</t>
  </si>
  <si>
    <t>No / Non-Compliant</t>
  </si>
  <si>
    <t>Sheet: 2. Deviations</t>
  </si>
  <si>
    <t>Section minimum pass-rate: 100%*0.8 = 80%</t>
  </si>
  <si>
    <t>Technical Schedule A&amp;B</t>
  </si>
  <si>
    <t>Submit fully completed technical schedule A&amp;B</t>
  </si>
  <si>
    <t>Any deviations to any requirements not otherwise detailed in Schedule B above, shall be listed as a deviation in sheet "2. Deviations".</t>
  </si>
  <si>
    <t>Submit complete design documentation of PV/BESS system, which may include the following:
a) Single Line Diagram (SLD) 
b) PV array layout 
c) String configuration table
d) Cable sizing calculations (AC &amp; DC)
e) Mounting structure specifications 
f) Bill of Material (BOM)
g) Datasheets for all components, including HVAC system.
h) Equipment container layout (if applicable)
i) PV System feasibility study software report                                                                  j) Structural assessment report                                                                                       k) Fire protection assessment</t>
  </si>
  <si>
    <t xml:space="preserve">Comply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</si>
</sst>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sz val="14"/>
      <color theme="1"/>
      <name val="Calibri"/>
      <family val="2"/>
      <scheme val="minor"/>
    </font>
    <font>
      <sz val="11"/>
      <color rgb="FF9C6500"/>
      <name val="Calibri"/>
      <family val="2"/>
      <scheme val="minor"/>
    </font>
    <font>
      <sz val="12"/>
      <color theme="1"/>
      <name val="Calibri"/>
      <family val="2"/>
      <scheme val="minor"/>
    </font>
    <font>
      <sz val="11"/>
      <color rgb="FF0070C0"/>
      <name val="Calibri"/>
      <family val="2"/>
      <scheme val="minor"/>
    </font>
    <font>
      <b/>
      <sz val="11"/>
      <color rgb="FFFF0000"/>
      <name val="Arial"/>
      <family val="2"/>
    </font>
    <font>
      <sz val="11"/>
      <color rgb="FFFF0000"/>
      <name val="Wingdings"/>
      <charset val="2"/>
    </font>
    <font>
      <sz val="11"/>
      <name val="Calibri"/>
      <family val="2"/>
      <scheme val="minor"/>
    </font>
    <font>
      <b/>
      <sz val="1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sz val="10"/>
      <color rgb="FFFF0000"/>
      <name val="Arial"/>
      <family val="2"/>
    </font>
    <font>
      <b/>
      <sz val="11"/>
      <color rgb="FFFF0000"/>
      <name val="Calibri"/>
      <family val="2"/>
      <scheme val="minor"/>
    </font>
    <font>
      <b/>
      <sz val="20"/>
      <color theme="1"/>
      <name val="Calibri"/>
      <family val="2"/>
      <scheme val="minor"/>
    </font>
    <font>
      <sz val="8"/>
      <name val="Calibri"/>
      <family val="2"/>
      <scheme val="minor"/>
    </font>
    <font>
      <b/>
      <sz val="12"/>
      <color rgb="FFFF0000"/>
      <name val="Calibri"/>
      <family val="2"/>
      <scheme val="minor"/>
    </font>
    <font>
      <b/>
      <sz val="16"/>
      <color rgb="FFFF0000"/>
      <name val="Arial"/>
      <family val="2"/>
    </font>
    <font>
      <u/>
      <sz val="11"/>
      <color theme="1"/>
      <name val="Calibri"/>
      <family val="2"/>
      <scheme val="minor"/>
    </font>
    <font>
      <b/>
      <sz val="20"/>
      <color rgb="FFFF0000"/>
      <name val="Calibri"/>
      <family val="2"/>
      <scheme val="minor"/>
    </font>
    <font>
      <b/>
      <sz val="16"/>
      <color rgb="FFFF0000"/>
      <name val="Calibri"/>
      <family val="2"/>
      <scheme val="minor"/>
    </font>
    <font>
      <b/>
      <u/>
      <sz val="16"/>
      <color rgb="FFFF0000"/>
      <name val="Calibri"/>
      <family val="2"/>
      <scheme val="minor"/>
    </font>
    <font>
      <sz val="11"/>
      <color rgb="FF000000"/>
      <name val="Arial"/>
      <family val="2"/>
    </font>
    <font>
      <sz val="11"/>
      <color theme="1"/>
      <name val="Arial"/>
      <family val="2"/>
      <charset val="1"/>
    </font>
    <font>
      <sz val="11"/>
      <color rgb="FF000000"/>
      <name val="Arial"/>
      <family val="2"/>
      <charset val="1"/>
    </font>
    <font>
      <sz val="11"/>
      <color theme="1"/>
      <name val="Arial"/>
      <family val="2"/>
    </font>
  </fonts>
  <fills count="8">
    <fill>
      <patternFill patternType="none"/>
    </fill>
    <fill>
      <patternFill patternType="gray125"/>
    </fill>
    <fill>
      <patternFill patternType="solid">
        <fgColor rgb="FFFFEB9C"/>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diagonal/>
    </border>
  </borders>
  <cellStyleXfs count="3">
    <xf numFmtId="0" fontId="0" fillId="0" borderId="0"/>
    <xf numFmtId="0" fontId="5" fillId="2" borderId="0" applyNumberFormat="0" applyBorder="0" applyAlignment="0" applyProtection="0"/>
    <xf numFmtId="9" fontId="12" fillId="0" borderId="0" applyFont="0" applyFill="0" applyBorder="0" applyAlignment="0" applyProtection="0"/>
  </cellStyleXfs>
  <cellXfs count="180">
    <xf numFmtId="0" fontId="0" fillId="0" borderId="0" xfId="0"/>
    <xf numFmtId="0" fontId="1" fillId="0" borderId="0" xfId="0" applyFont="1"/>
    <xf numFmtId="0" fontId="4" fillId="0" borderId="0" xfId="0" applyFont="1"/>
    <xf numFmtId="0" fontId="3" fillId="0" borderId="0" xfId="0" applyFont="1" applyAlignment="1">
      <alignment horizontal="left" vertical="center" wrapText="1"/>
    </xf>
    <xf numFmtId="0" fontId="1" fillId="0" borderId="1" xfId="0" applyFont="1" applyBorder="1"/>
    <xf numFmtId="0" fontId="6" fillId="0" borderId="0" xfId="0" applyFont="1"/>
    <xf numFmtId="0" fontId="1" fillId="0" borderId="9" xfId="0" applyFont="1" applyBorder="1"/>
    <xf numFmtId="0" fontId="1" fillId="0" borderId="4" xfId="0" applyFont="1" applyBorder="1"/>
    <xf numFmtId="0" fontId="3" fillId="0" borderId="4" xfId="0" applyFont="1" applyBorder="1" applyAlignment="1">
      <alignment horizontal="left" vertical="center" wrapText="1"/>
    </xf>
    <xf numFmtId="0" fontId="13" fillId="0" borderId="0" xfId="0" applyFont="1"/>
    <xf numFmtId="0" fontId="14" fillId="0" borderId="0" xfId="0" applyFont="1"/>
    <xf numFmtId="0" fontId="0" fillId="0" borderId="2" xfId="0" applyBorder="1"/>
    <xf numFmtId="0" fontId="0" fillId="0" borderId="3" xfId="0" applyBorder="1"/>
    <xf numFmtId="0" fontId="0" fillId="0" borderId="1" xfId="0" applyBorder="1"/>
    <xf numFmtId="0" fontId="1" fillId="0" borderId="12" xfId="0" applyFont="1" applyBorder="1"/>
    <xf numFmtId="0" fontId="0" fillId="0" borderId="12" xfId="0" applyBorder="1"/>
    <xf numFmtId="0" fontId="1" fillId="0" borderId="20" xfId="0" applyFont="1" applyBorder="1"/>
    <xf numFmtId="0" fontId="15" fillId="0" borderId="0" xfId="0" applyFont="1"/>
    <xf numFmtId="0" fontId="3" fillId="3" borderId="12" xfId="0" applyFont="1" applyFill="1" applyBorder="1" applyAlignment="1">
      <alignment horizontal="justify" vertical="center" wrapText="1"/>
    </xf>
    <xf numFmtId="0" fontId="6" fillId="0" borderId="2" xfId="0" applyFont="1" applyBorder="1"/>
    <xf numFmtId="0" fontId="6" fillId="0" borderId="20" xfId="0" applyFont="1" applyBorder="1"/>
    <xf numFmtId="0" fontId="0" fillId="0" borderId="0" xfId="0" applyAlignment="1">
      <alignment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13" xfId="0" applyBorder="1"/>
    <xf numFmtId="0" fontId="0" fillId="0" borderId="14" xfId="0" applyBorder="1"/>
    <xf numFmtId="0" fontId="0" fillId="0" borderId="16" xfId="0" applyBorder="1"/>
    <xf numFmtId="0" fontId="0" fillId="0" borderId="10" xfId="0" applyBorder="1"/>
    <xf numFmtId="0" fontId="0" fillId="0" borderId="17" xfId="0" applyBorder="1"/>
    <xf numFmtId="0" fontId="0" fillId="0" borderId="18" xfId="0" applyBorder="1"/>
    <xf numFmtId="0" fontId="3" fillId="0" borderId="12" xfId="0" applyFont="1" applyBorder="1" applyAlignment="1">
      <alignment horizontal="left" vertical="center" wrapText="1"/>
    </xf>
    <xf numFmtId="49" fontId="13" fillId="0" borderId="0" xfId="0" applyNumberFormat="1" applyFont="1"/>
    <xf numFmtId="49" fontId="0" fillId="0" borderId="0" xfId="0" applyNumberFormat="1"/>
    <xf numFmtId="0" fontId="2" fillId="5" borderId="12" xfId="0" applyFont="1" applyFill="1" applyBorder="1" applyAlignment="1">
      <alignment horizontal="justify" vertical="center" wrapText="1"/>
    </xf>
    <xf numFmtId="0" fontId="3" fillId="5" borderId="12" xfId="0" applyFont="1" applyFill="1" applyBorder="1" applyAlignment="1">
      <alignment horizontal="justify" vertical="center" wrapText="1"/>
    </xf>
    <xf numFmtId="0" fontId="1" fillId="5" borderId="12" xfId="0" applyFont="1" applyFill="1" applyBorder="1"/>
    <xf numFmtId="0" fontId="1" fillId="5" borderId="20" xfId="0" applyFont="1" applyFill="1" applyBorder="1"/>
    <xf numFmtId="0" fontId="1" fillId="5" borderId="12" xfId="0" applyFont="1" applyFill="1" applyBorder="1" applyAlignment="1">
      <alignment horizontal="center"/>
    </xf>
    <xf numFmtId="0" fontId="3" fillId="0" borderId="12" xfId="0" applyFont="1" applyBorder="1" applyAlignment="1">
      <alignment horizontal="justify" vertical="center" wrapText="1"/>
    </xf>
    <xf numFmtId="0" fontId="0" fillId="0" borderId="0" xfId="0" applyAlignment="1">
      <alignment horizontal="left"/>
    </xf>
    <xf numFmtId="0" fontId="2" fillId="0" borderId="25" xfId="0" applyFont="1" applyBorder="1" applyAlignment="1">
      <alignment horizontal="left" vertical="center" wrapText="1"/>
    </xf>
    <xf numFmtId="0" fontId="3" fillId="5" borderId="12" xfId="0" applyFont="1" applyFill="1" applyBorder="1" applyAlignment="1">
      <alignment horizontal="left" vertical="center" wrapText="1"/>
    </xf>
    <xf numFmtId="0" fontId="0" fillId="3" borderId="20" xfId="0" applyFill="1" applyBorder="1"/>
    <xf numFmtId="0" fontId="0" fillId="3" borderId="15" xfId="0" applyFill="1" applyBorder="1"/>
    <xf numFmtId="0" fontId="8" fillId="0" borderId="0" xfId="0" applyFont="1" applyAlignment="1">
      <alignment horizontal="justify" vertical="center" wrapText="1"/>
    </xf>
    <xf numFmtId="0" fontId="9" fillId="0" borderId="0" xfId="0" applyFont="1" applyAlignment="1">
      <alignment horizontal="justify" vertical="center" wrapText="1"/>
    </xf>
    <xf numFmtId="0" fontId="2" fillId="0" borderId="12" xfId="0" applyFont="1" applyBorder="1" applyAlignment="1">
      <alignment horizontal="center" vertical="center" wrapText="1"/>
    </xf>
    <xf numFmtId="0" fontId="1" fillId="0" borderId="12" xfId="0" applyFont="1" applyBorder="1" applyAlignment="1">
      <alignment horizontal="center"/>
    </xf>
    <xf numFmtId="0" fontId="3" fillId="6" borderId="12" xfId="0" applyFont="1" applyFill="1" applyBorder="1" applyAlignment="1">
      <alignment horizontal="center" vertical="center" wrapText="1"/>
    </xf>
    <xf numFmtId="0" fontId="6" fillId="0" borderId="19" xfId="0" applyFont="1" applyBorder="1"/>
    <xf numFmtId="2" fontId="4" fillId="0" borderId="0" xfId="0" applyNumberFormat="1" applyFont="1"/>
    <xf numFmtId="0" fontId="6" fillId="0" borderId="1" xfId="0" applyFont="1" applyBorder="1"/>
    <xf numFmtId="0" fontId="0" fillId="0" borderId="7" xfId="0" applyBorder="1" applyAlignment="1">
      <alignment wrapText="1"/>
    </xf>
    <xf numFmtId="0" fontId="0" fillId="0" borderId="8" xfId="0" applyBorder="1" applyAlignment="1">
      <alignment wrapText="1"/>
    </xf>
    <xf numFmtId="0" fontId="6" fillId="0" borderId="3" xfId="0" applyFont="1" applyBorder="1"/>
    <xf numFmtId="0" fontId="6" fillId="0" borderId="15" xfId="0" applyFont="1" applyBorder="1"/>
    <xf numFmtId="0" fontId="3" fillId="3" borderId="2" xfId="0" applyFont="1" applyFill="1" applyBorder="1" applyAlignment="1">
      <alignment vertical="center" wrapText="1"/>
    </xf>
    <xf numFmtId="0" fontId="0" fillId="3" borderId="2" xfId="0" applyFill="1" applyBorder="1"/>
    <xf numFmtId="0" fontId="0" fillId="3" borderId="3" xfId="0" applyFill="1" applyBorder="1"/>
    <xf numFmtId="1" fontId="6" fillId="0" borderId="0" xfId="2" applyNumberFormat="1" applyFont="1" applyFill="1"/>
    <xf numFmtId="2" fontId="6" fillId="0" borderId="0" xfId="0" applyNumberFormat="1" applyFont="1"/>
    <xf numFmtId="0" fontId="1" fillId="0" borderId="0" xfId="0" applyFont="1" applyAlignment="1">
      <alignment wrapText="1"/>
    </xf>
    <xf numFmtId="0" fontId="17" fillId="0" borderId="0" xfId="0" applyFont="1" applyAlignment="1">
      <alignment wrapText="1"/>
    </xf>
    <xf numFmtId="0" fontId="1" fillId="0" borderId="25" xfId="0" applyFont="1" applyBorder="1" applyAlignment="1">
      <alignment wrapText="1"/>
    </xf>
    <xf numFmtId="0" fontId="3" fillId="3" borderId="31" xfId="0" applyFont="1" applyFill="1" applyBorder="1" applyAlignment="1">
      <alignment horizontal="left" vertical="center" wrapText="1"/>
    </xf>
    <xf numFmtId="0" fontId="18" fillId="0" borderId="0" xfId="0" applyFont="1"/>
    <xf numFmtId="49" fontId="2" fillId="5" borderId="12" xfId="0" applyNumberFormat="1" applyFont="1" applyFill="1" applyBorder="1" applyAlignment="1">
      <alignment horizontal="justify" vertical="center" wrapText="1"/>
    </xf>
    <xf numFmtId="49" fontId="2" fillId="0" borderId="25" xfId="0" applyNumberFormat="1" applyFont="1" applyBorder="1" applyAlignment="1">
      <alignment horizontal="center" vertical="center" wrapText="1"/>
    </xf>
    <xf numFmtId="49" fontId="3" fillId="0" borderId="12" xfId="0" applyNumberFormat="1" applyFont="1" applyBorder="1" applyAlignment="1">
      <alignment horizontal="justify" vertical="center" wrapText="1"/>
    </xf>
    <xf numFmtId="0" fontId="0" fillId="0" borderId="0" xfId="0" quotePrefix="1"/>
    <xf numFmtId="0" fontId="6" fillId="0" borderId="0" xfId="0" applyFont="1" applyAlignment="1">
      <alignment wrapText="1"/>
    </xf>
    <xf numFmtId="0" fontId="13" fillId="0" borderId="0" xfId="0" applyFont="1" applyAlignment="1">
      <alignment wrapText="1"/>
    </xf>
    <xf numFmtId="0" fontId="0" fillId="0" borderId="4" xfId="0" applyBorder="1" applyAlignment="1">
      <alignment wrapText="1"/>
    </xf>
    <xf numFmtId="0" fontId="0" fillId="0" borderId="2" xfId="0" applyBorder="1" applyAlignment="1">
      <alignment wrapText="1"/>
    </xf>
    <xf numFmtId="0" fontId="1" fillId="3" borderId="5" xfId="0" applyFont="1" applyFill="1" applyBorder="1" applyAlignment="1">
      <alignment wrapText="1"/>
    </xf>
    <xf numFmtId="0" fontId="1" fillId="0" borderId="32" xfId="0" applyFont="1" applyBorder="1" applyAlignment="1">
      <alignment wrapText="1"/>
    </xf>
    <xf numFmtId="0" fontId="0" fillId="6" borderId="6" xfId="0" applyFill="1" applyBorder="1" applyAlignment="1">
      <alignment wrapText="1"/>
    </xf>
    <xf numFmtId="0" fontId="0" fillId="3" borderId="33" xfId="0" applyFill="1" applyBorder="1" applyAlignment="1">
      <alignment wrapText="1"/>
    </xf>
    <xf numFmtId="0" fontId="0" fillId="3" borderId="30" xfId="0" applyFill="1" applyBorder="1" applyAlignment="1">
      <alignment wrapText="1"/>
    </xf>
    <xf numFmtId="0" fontId="1" fillId="0" borderId="24" xfId="0" applyFont="1" applyBorder="1" applyAlignment="1">
      <alignment wrapText="1"/>
    </xf>
    <xf numFmtId="0" fontId="1" fillId="3" borderId="20" xfId="0" applyFont="1" applyFill="1" applyBorder="1" applyAlignment="1">
      <alignment wrapText="1"/>
    </xf>
    <xf numFmtId="0" fontId="0" fillId="0" borderId="0" xfId="0" applyAlignment="1">
      <alignment horizontal="left" wrapText="1"/>
    </xf>
    <xf numFmtId="0" fontId="4" fillId="0" borderId="0" xfId="0" applyFont="1" applyAlignment="1">
      <alignment horizontal="left" wrapText="1"/>
    </xf>
    <xf numFmtId="0" fontId="3" fillId="3" borderId="21" xfId="0" applyFont="1" applyFill="1" applyBorder="1" applyAlignment="1">
      <alignment vertical="center" wrapText="1"/>
    </xf>
    <xf numFmtId="0" fontId="0" fillId="6" borderId="19" xfId="0" applyFill="1" applyBorder="1" applyProtection="1">
      <protection locked="0"/>
    </xf>
    <xf numFmtId="0" fontId="1" fillId="0" borderId="25" xfId="0" applyFont="1" applyBorder="1" applyAlignment="1" applyProtection="1">
      <alignment wrapText="1"/>
      <protection locked="0"/>
    </xf>
    <xf numFmtId="0" fontId="1" fillId="0" borderId="32" xfId="0" applyFont="1" applyBorder="1" applyAlignment="1" applyProtection="1">
      <alignment wrapText="1"/>
      <protection locked="0"/>
    </xf>
    <xf numFmtId="0" fontId="1" fillId="6" borderId="12" xfId="0" applyFont="1" applyFill="1" applyBorder="1" applyAlignment="1" applyProtection="1">
      <alignment wrapText="1"/>
      <protection locked="0"/>
    </xf>
    <xf numFmtId="0" fontId="1" fillId="6" borderId="5" xfId="0" applyFont="1" applyFill="1" applyBorder="1" applyAlignment="1" applyProtection="1">
      <alignment wrapText="1"/>
      <protection locked="0"/>
    </xf>
    <xf numFmtId="0" fontId="3" fillId="6" borderId="12" xfId="0" applyFont="1" applyFill="1" applyBorder="1" applyAlignment="1" applyProtection="1">
      <alignment horizontal="justify" vertical="center" wrapText="1"/>
      <protection locked="0"/>
    </xf>
    <xf numFmtId="0" fontId="3" fillId="5" borderId="12" xfId="0" applyFont="1" applyFill="1" applyBorder="1" applyAlignment="1" applyProtection="1">
      <alignment horizontal="justify" vertical="center" wrapText="1"/>
      <protection locked="0"/>
    </xf>
    <xf numFmtId="0" fontId="23" fillId="0" borderId="0" xfId="0" applyFont="1"/>
    <xf numFmtId="0" fontId="17" fillId="0" borderId="0" xfId="0" applyFont="1"/>
    <xf numFmtId="0" fontId="23" fillId="0" borderId="0" xfId="0" applyFont="1" applyAlignment="1">
      <alignment vertical="top"/>
    </xf>
    <xf numFmtId="0" fontId="27" fillId="0" borderId="35" xfId="0" applyFont="1" applyBorder="1" applyAlignment="1">
      <alignment wrapText="1"/>
    </xf>
    <xf numFmtId="49" fontId="3" fillId="0" borderId="5" xfId="0" applyNumberFormat="1" applyFont="1" applyBorder="1" applyAlignment="1">
      <alignment horizontal="justify" vertical="center" wrapText="1"/>
    </xf>
    <xf numFmtId="0" fontId="3" fillId="0" borderId="27" xfId="0" applyFont="1" applyBorder="1" applyAlignment="1">
      <alignment horizontal="left" vertical="center" wrapText="1"/>
    </xf>
    <xf numFmtId="0" fontId="2" fillId="5" borderId="28" xfId="0" applyFont="1" applyFill="1" applyBorder="1" applyAlignment="1">
      <alignment horizontal="justify" vertical="center" wrapText="1"/>
    </xf>
    <xf numFmtId="0" fontId="28" fillId="0" borderId="35" xfId="0" applyFont="1" applyBorder="1" applyAlignment="1">
      <alignment wrapText="1"/>
    </xf>
    <xf numFmtId="0" fontId="27" fillId="0" borderId="36" xfId="0" applyFont="1" applyBorder="1" applyAlignment="1">
      <alignment wrapText="1"/>
    </xf>
    <xf numFmtId="0" fontId="28" fillId="0" borderId="36" xfId="0" applyFont="1" applyBorder="1" applyAlignment="1">
      <alignment wrapText="1"/>
    </xf>
    <xf numFmtId="0" fontId="27" fillId="0" borderId="37" xfId="0" applyFont="1" applyBorder="1" applyAlignment="1">
      <alignment wrapText="1"/>
    </xf>
    <xf numFmtId="0" fontId="28" fillId="0" borderId="37" xfId="0" applyFont="1" applyBorder="1" applyAlignment="1">
      <alignment wrapText="1"/>
    </xf>
    <xf numFmtId="0" fontId="14" fillId="0" borderId="12" xfId="0" applyFont="1" applyBorder="1"/>
    <xf numFmtId="0" fontId="26" fillId="0" borderId="35" xfId="0" applyFont="1" applyBorder="1" applyAlignment="1">
      <alignment wrapText="1"/>
    </xf>
    <xf numFmtId="49" fontId="6" fillId="0" borderId="19" xfId="0" applyNumberFormat="1" applyFont="1" applyBorder="1"/>
    <xf numFmtId="49" fontId="6" fillId="0" borderId="20" xfId="0" applyNumberFormat="1" applyFont="1" applyBorder="1"/>
    <xf numFmtId="49" fontId="6" fillId="0" borderId="15" xfId="0" applyNumberFormat="1" applyFont="1" applyBorder="1"/>
    <xf numFmtId="49" fontId="2" fillId="5" borderId="28" xfId="0" applyNumberFormat="1" applyFont="1" applyFill="1" applyBorder="1" applyAlignment="1">
      <alignment horizontal="justify" vertical="center" wrapText="1"/>
    </xf>
    <xf numFmtId="0" fontId="24" fillId="0" borderId="0" xfId="0" applyFont="1"/>
    <xf numFmtId="0" fontId="17" fillId="5" borderId="12" xfId="0" applyFont="1" applyFill="1" applyBorder="1"/>
    <xf numFmtId="9" fontId="7" fillId="3" borderId="22" xfId="2" applyFont="1" applyFill="1" applyBorder="1" applyAlignment="1">
      <alignment horizontal="center" vertical="center" wrapText="1"/>
    </xf>
    <xf numFmtId="0" fontId="3" fillId="0" borderId="12" xfId="0" applyFont="1" applyBorder="1" applyAlignment="1">
      <alignment horizontal="left" vertical="center" wrapText="1" indent="1"/>
    </xf>
    <xf numFmtId="9" fontId="7" fillId="3" borderId="20" xfId="2" applyFont="1" applyFill="1" applyBorder="1" applyAlignment="1">
      <alignment horizontal="center" vertical="center" wrapText="1"/>
    </xf>
    <xf numFmtId="9" fontId="0" fillId="0" borderId="12" xfId="2" applyFont="1" applyBorder="1"/>
    <xf numFmtId="0" fontId="0" fillId="0" borderId="28" xfId="0" applyBorder="1"/>
    <xf numFmtId="0" fontId="0" fillId="0" borderId="12" xfId="0" applyBorder="1" applyAlignment="1">
      <alignment horizontal="left" indent="1"/>
    </xf>
    <xf numFmtId="49" fontId="3" fillId="0" borderId="29" xfId="0" applyNumberFormat="1" applyFont="1" applyBorder="1" applyAlignment="1">
      <alignment horizontal="justify" vertical="center" wrapText="1"/>
    </xf>
    <xf numFmtId="0" fontId="28" fillId="0" borderId="0" xfId="0" applyFont="1" applyAlignment="1">
      <alignment wrapText="1"/>
    </xf>
    <xf numFmtId="0" fontId="1" fillId="0" borderId="12" xfId="0" applyFont="1" applyBorder="1" applyAlignment="1">
      <alignment horizontal="right"/>
    </xf>
    <xf numFmtId="0" fontId="28" fillId="0" borderId="12" xfId="0" applyFont="1" applyBorder="1" applyAlignment="1">
      <alignment wrapText="1"/>
    </xf>
    <xf numFmtId="0" fontId="3" fillId="4" borderId="21" xfId="0" applyFont="1" applyFill="1" applyBorder="1" applyAlignment="1">
      <alignment horizontal="left" vertical="center" wrapText="1"/>
    </xf>
    <xf numFmtId="0" fontId="0" fillId="4" borderId="0" xfId="0" applyFill="1"/>
    <xf numFmtId="9" fontId="1" fillId="4" borderId="26" xfId="2" applyFont="1" applyFill="1" applyBorder="1"/>
    <xf numFmtId="9" fontId="0" fillId="4" borderId="26" xfId="2" applyFont="1" applyFill="1" applyBorder="1"/>
    <xf numFmtId="0" fontId="3" fillId="6" borderId="12" xfId="0" applyFont="1" applyFill="1" applyBorder="1" applyAlignment="1">
      <alignment vertical="center" wrapText="1"/>
    </xf>
    <xf numFmtId="49" fontId="18" fillId="0" borderId="0" xfId="0" applyNumberFormat="1" applyFont="1"/>
    <xf numFmtId="0" fontId="0" fillId="4" borderId="25" xfId="0" applyFill="1" applyBorder="1"/>
    <xf numFmtId="0" fontId="1" fillId="4" borderId="4" xfId="0" applyFont="1" applyFill="1" applyBorder="1"/>
    <xf numFmtId="0" fontId="1" fillId="4" borderId="25" xfId="0" applyFont="1" applyFill="1" applyBorder="1"/>
    <xf numFmtId="0" fontId="11" fillId="4" borderId="25" xfId="1" applyFont="1" applyFill="1" applyBorder="1" applyAlignment="1">
      <alignment horizontal="center" vertical="center" wrapText="1"/>
    </xf>
    <xf numFmtId="0" fontId="1" fillId="4" borderId="24" xfId="1" applyFont="1" applyFill="1" applyBorder="1" applyAlignment="1">
      <alignment horizontal="center" vertical="center" wrapText="1"/>
    </xf>
    <xf numFmtId="0" fontId="29" fillId="0" borderId="12" xfId="0" applyFont="1" applyBorder="1" applyAlignment="1">
      <alignment wrapText="1"/>
    </xf>
    <xf numFmtId="0" fontId="0" fillId="0" borderId="9" xfId="0" applyBorder="1" applyAlignment="1">
      <alignment vertical="top" wrapText="1"/>
    </xf>
    <xf numFmtId="49" fontId="29" fillId="0" borderId="12" xfId="0" applyNumberFormat="1" applyFont="1" applyBorder="1" applyAlignment="1">
      <alignment wrapText="1"/>
    </xf>
    <xf numFmtId="0" fontId="10" fillId="0" borderId="19" xfId="0" applyFont="1" applyBorder="1" applyAlignment="1">
      <alignment wrapText="1"/>
    </xf>
    <xf numFmtId="0" fontId="0" fillId="6" borderId="20" xfId="0" applyFill="1" applyBorder="1" applyAlignment="1">
      <alignment wrapText="1"/>
    </xf>
    <xf numFmtId="0" fontId="0" fillId="3" borderId="15" xfId="0" applyFill="1" applyBorder="1" applyAlignment="1">
      <alignment wrapText="1"/>
    </xf>
    <xf numFmtId="0" fontId="3" fillId="0" borderId="44" xfId="0" applyFont="1" applyBorder="1" applyAlignment="1">
      <alignment horizontal="left" vertical="center" wrapText="1"/>
    </xf>
    <xf numFmtId="0" fontId="1" fillId="0" borderId="13"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0" fillId="0" borderId="11" xfId="0" applyBorder="1" applyAlignment="1">
      <alignment horizontal="left" vertical="top" wrapText="1"/>
    </xf>
    <xf numFmtId="0" fontId="0" fillId="0" borderId="31" xfId="0" applyBorder="1" applyAlignment="1">
      <alignment horizontal="left" vertical="top" wrapText="1"/>
    </xf>
    <xf numFmtId="0" fontId="1" fillId="0" borderId="7" xfId="0" applyFont="1" applyBorder="1" applyAlignment="1">
      <alignment horizontal="right" vertical="top" wrapText="1"/>
    </xf>
    <xf numFmtId="0" fontId="1" fillId="0" borderId="8" xfId="0" applyFont="1" applyBorder="1" applyAlignment="1">
      <alignment horizontal="right" vertical="top" wrapText="1"/>
    </xf>
    <xf numFmtId="0" fontId="1" fillId="0" borderId="30" xfId="0" applyFont="1" applyBorder="1" applyAlignment="1">
      <alignment horizontal="right" vertical="top" wrapText="1"/>
    </xf>
    <xf numFmtId="0" fontId="3" fillId="3" borderId="23"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 fillId="0" borderId="32" xfId="0" applyFont="1" applyBorder="1" applyAlignment="1">
      <alignment horizontal="left"/>
    </xf>
    <xf numFmtId="0" fontId="1" fillId="0" borderId="38" xfId="0" applyFont="1" applyBorder="1" applyAlignment="1">
      <alignment horizontal="left"/>
    </xf>
    <xf numFmtId="0" fontId="1" fillId="0" borderId="31" xfId="0" applyFont="1" applyBorder="1" applyAlignment="1">
      <alignment horizontal="left"/>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3" fillId="0" borderId="0" xfId="0" applyFont="1" applyAlignment="1">
      <alignment horizontal="left" vertical="top" wrapText="1"/>
    </xf>
    <xf numFmtId="0" fontId="1" fillId="0" borderId="43" xfId="0" applyFont="1" applyBorder="1" applyAlignment="1">
      <alignment horizontal="center" wrapText="1"/>
    </xf>
    <xf numFmtId="0" fontId="0" fillId="0" borderId="43" xfId="0" applyBorder="1" applyAlignment="1">
      <alignment horizontal="center" wrapText="1"/>
    </xf>
    <xf numFmtId="0" fontId="1" fillId="0" borderId="43" xfId="0" applyFont="1" applyBorder="1" applyAlignment="1">
      <alignment horizontal="center"/>
    </xf>
    <xf numFmtId="0" fontId="21" fillId="7" borderId="11"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11" xfId="0" applyFont="1" applyFill="1" applyBorder="1" applyAlignment="1">
      <alignment horizontal="left" vertical="center" wrapText="1"/>
    </xf>
    <xf numFmtId="0" fontId="21" fillId="7" borderId="31" xfId="0" applyFont="1" applyFill="1" applyBorder="1" applyAlignment="1">
      <alignment horizontal="left" vertical="center" wrapText="1"/>
    </xf>
    <xf numFmtId="0" fontId="15" fillId="0" borderId="0" xfId="0" applyFont="1" applyAlignment="1">
      <alignment horizontal="center" vertical="center" wrapText="1"/>
    </xf>
    <xf numFmtId="0" fontId="2" fillId="0" borderId="12"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28" xfId="0" applyFont="1" applyBorder="1" applyAlignment="1">
      <alignment horizontal="center" vertical="center"/>
    </xf>
    <xf numFmtId="0" fontId="1" fillId="0" borderId="26" xfId="0" applyFont="1" applyBorder="1" applyAlignment="1">
      <alignment horizontal="center" vertical="center"/>
    </xf>
    <xf numFmtId="0" fontId="1" fillId="0" borderId="12" xfId="0" applyFont="1" applyBorder="1" applyAlignment="1">
      <alignment horizontal="center"/>
    </xf>
    <xf numFmtId="0" fontId="2" fillId="0" borderId="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cellXfs>
  <cellStyles count="3">
    <cellStyle name="Neutral" xfId="1" builtinId="28"/>
    <cellStyle name="Normal" xfId="0" builtinId="0"/>
    <cellStyle name="Percent" xfId="2" builtinId="5"/>
  </cellStyles>
  <dxfs count="2">
    <dxf>
      <border>
        <left style="thick">
          <color auto="1"/>
        </left>
        <right style="thick">
          <color auto="1"/>
        </right>
        <top style="thick">
          <color auto="1"/>
        </top>
        <bottom style="thick">
          <color auto="1"/>
        </bottom>
      </border>
    </dxf>
    <dxf>
      <border>
        <left style="thick">
          <color auto="1"/>
        </left>
        <right style="thick">
          <color auto="1"/>
        </right>
        <top style="thick">
          <color auto="1"/>
        </top>
        <bottom style="thick">
          <color auto="1"/>
        </bottom>
        <vertical style="thin">
          <color auto="1"/>
        </vertical>
        <horizontal style="thin">
          <color auto="1"/>
        </horizontal>
      </border>
    </dxf>
  </dxfs>
  <tableStyles count="1" defaultTableStyle="TableStyleMedium2" defaultPivotStyle="PivotStyleLight16">
    <tableStyle name="Basic Table"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82C6-EEC7-404B-9D92-13BB5170BD3C}">
  <sheetPr codeName="Sheet1">
    <pageSetUpPr fitToPage="1"/>
  </sheetPr>
  <dimension ref="B2:D28"/>
  <sheetViews>
    <sheetView tabSelected="1" zoomScale="85" zoomScaleNormal="85" workbookViewId="0">
      <selection activeCell="D21" sqref="D21"/>
    </sheetView>
  </sheetViews>
  <sheetFormatPr defaultRowHeight="14.4" x14ac:dyDescent="0.3"/>
  <cols>
    <col min="2" max="2" width="69.44140625" style="21" customWidth="1"/>
    <col min="3" max="3" width="110.44140625" customWidth="1"/>
    <col min="4" max="4" width="77.5546875" customWidth="1"/>
  </cols>
  <sheetData>
    <row r="2" spans="2:4" ht="25.8" x14ac:dyDescent="0.3">
      <c r="B2" s="93" t="s">
        <v>0</v>
      </c>
      <c r="C2" s="62"/>
    </row>
    <row r="3" spans="2:4" ht="15" thickBot="1" x14ac:dyDescent="0.35"/>
    <row r="4" spans="2:4" ht="65.25" customHeight="1" thickBot="1" x14ac:dyDescent="0.35">
      <c r="B4" s="142" t="s">
        <v>460</v>
      </c>
      <c r="C4" s="143"/>
    </row>
    <row r="5" spans="2:4" ht="15" thickBot="1" x14ac:dyDescent="0.35"/>
    <row r="6" spans="2:4" ht="28.8" x14ac:dyDescent="0.3">
      <c r="B6" s="139" t="s">
        <v>1</v>
      </c>
      <c r="C6" s="135" t="s">
        <v>461</v>
      </c>
    </row>
    <row r="7" spans="2:4" x14ac:dyDescent="0.3">
      <c r="B7" s="140"/>
      <c r="C7" s="136" t="s">
        <v>462</v>
      </c>
    </row>
    <row r="8" spans="2:4" ht="15" thickBot="1" x14ac:dyDescent="0.35">
      <c r="B8" s="141"/>
      <c r="C8" s="137" t="s">
        <v>2</v>
      </c>
    </row>
    <row r="9" spans="2:4" ht="15" thickBot="1" x14ac:dyDescent="0.35">
      <c r="B9" s="61"/>
      <c r="C9" s="21"/>
    </row>
    <row r="10" spans="2:4" ht="31.5" customHeight="1" x14ac:dyDescent="0.3">
      <c r="B10" s="144" t="s">
        <v>3</v>
      </c>
      <c r="C10" s="133" t="s">
        <v>463</v>
      </c>
    </row>
    <row r="11" spans="2:4" x14ac:dyDescent="0.3">
      <c r="B11" s="145"/>
      <c r="C11" s="76" t="s">
        <v>462</v>
      </c>
    </row>
    <row r="12" spans="2:4" ht="15" thickBot="1" x14ac:dyDescent="0.35">
      <c r="B12" s="146"/>
      <c r="C12" s="77" t="s">
        <v>2</v>
      </c>
    </row>
    <row r="13" spans="2:4" ht="15" thickBot="1" x14ac:dyDescent="0.35"/>
    <row r="14" spans="2:4" ht="28.8" x14ac:dyDescent="0.3">
      <c r="B14" s="139" t="s">
        <v>447</v>
      </c>
      <c r="C14" s="52" t="s">
        <v>446</v>
      </c>
      <c r="D14" s="69"/>
    </row>
    <row r="15" spans="2:4" ht="31.5" customHeight="1" x14ac:dyDescent="0.3">
      <c r="B15" s="140"/>
      <c r="C15" s="53" t="s">
        <v>464</v>
      </c>
      <c r="D15" s="69"/>
    </row>
    <row r="16" spans="2:4" ht="43.2" x14ac:dyDescent="0.3">
      <c r="B16" s="140"/>
      <c r="C16" s="53" t="s">
        <v>465</v>
      </c>
    </row>
    <row r="17" spans="2:3" ht="15" customHeight="1" x14ac:dyDescent="0.3">
      <c r="B17" s="140"/>
      <c r="C17" s="136" t="s">
        <v>462</v>
      </c>
    </row>
    <row r="18" spans="2:3" ht="15" thickBot="1" x14ac:dyDescent="0.35">
      <c r="B18" s="141"/>
      <c r="C18" s="78" t="s">
        <v>2</v>
      </c>
    </row>
    <row r="19" spans="2:3" ht="15" thickBot="1" x14ac:dyDescent="0.35"/>
    <row r="20" spans="2:3" ht="57.6" x14ac:dyDescent="0.3">
      <c r="B20" s="139" t="s">
        <v>472</v>
      </c>
      <c r="C20" s="52" t="s">
        <v>466</v>
      </c>
    </row>
    <row r="21" spans="2:3" x14ac:dyDescent="0.3">
      <c r="B21" s="140"/>
      <c r="C21" s="136" t="s">
        <v>462</v>
      </c>
    </row>
    <row r="22" spans="2:3" ht="15" thickBot="1" x14ac:dyDescent="0.35">
      <c r="B22" s="141"/>
      <c r="C22" s="78" t="s">
        <v>2</v>
      </c>
    </row>
    <row r="25" spans="2:3" x14ac:dyDescent="0.3">
      <c r="B25" s="44"/>
    </row>
    <row r="26" spans="2:3" x14ac:dyDescent="0.3">
      <c r="B26" s="45"/>
    </row>
    <row r="27" spans="2:3" x14ac:dyDescent="0.3">
      <c r="B27" s="45"/>
    </row>
    <row r="28" spans="2:3" x14ac:dyDescent="0.3">
      <c r="B28" s="45"/>
    </row>
  </sheetData>
  <mergeCells count="5">
    <mergeCell ref="B20:B22"/>
    <mergeCell ref="B14:B18"/>
    <mergeCell ref="B4:C4"/>
    <mergeCell ref="B10:B12"/>
    <mergeCell ref="B6:B8"/>
  </mergeCells>
  <pageMargins left="0.25" right="0.25" top="0.75" bottom="0.75" header="0.3" footer="0.3"/>
  <pageSetup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F41"/>
  <sheetViews>
    <sheetView topLeftCell="A9" zoomScaleNormal="100" workbookViewId="0">
      <selection activeCell="I16" sqref="I16"/>
    </sheetView>
  </sheetViews>
  <sheetFormatPr defaultRowHeight="14.4" x14ac:dyDescent="0.3"/>
  <cols>
    <col min="2" max="2" width="53.88671875" customWidth="1"/>
    <col min="3" max="3" width="65.44140625" customWidth="1"/>
    <col min="4" max="4" width="11.88671875" customWidth="1"/>
    <col min="5" max="5" width="11" customWidth="1"/>
  </cols>
  <sheetData>
    <row r="2" spans="2:6" ht="18" x14ac:dyDescent="0.35">
      <c r="B2" s="2" t="s">
        <v>4</v>
      </c>
    </row>
    <row r="3" spans="2:6" ht="15" thickBot="1" x14ac:dyDescent="0.35"/>
    <row r="4" spans="2:6" x14ac:dyDescent="0.3">
      <c r="B4" s="13" t="s">
        <v>5</v>
      </c>
      <c r="C4" s="84"/>
      <c r="D4" t="s">
        <v>6</v>
      </c>
    </row>
    <row r="5" spans="2:6" x14ac:dyDescent="0.3">
      <c r="B5" s="11" t="s">
        <v>7</v>
      </c>
      <c r="C5" s="42"/>
    </row>
    <row r="6" spans="2:6" ht="15" thickBot="1" x14ac:dyDescent="0.35">
      <c r="B6" s="12" t="s">
        <v>8</v>
      </c>
      <c r="C6" s="43"/>
    </row>
    <row r="7" spans="2:6" ht="15" thickBot="1" x14ac:dyDescent="0.35"/>
    <row r="8" spans="2:6" ht="15" thickBot="1" x14ac:dyDescent="0.35">
      <c r="B8" s="4" t="s">
        <v>9</v>
      </c>
      <c r="C8" s="6"/>
    </row>
    <row r="9" spans="2:6" ht="15" thickBot="1" x14ac:dyDescent="0.35">
      <c r="B9" s="8" t="s">
        <v>10</v>
      </c>
      <c r="C9" s="64"/>
    </row>
    <row r="10" spans="2:6" x14ac:dyDescent="0.3">
      <c r="B10" s="3"/>
      <c r="C10" s="3"/>
    </row>
    <row r="11" spans="2:6" ht="15" thickBot="1" x14ac:dyDescent="0.35">
      <c r="D11" s="1"/>
      <c r="E11" s="1"/>
      <c r="F11" s="1"/>
    </row>
    <row r="12" spans="2:6" ht="29.4" thickBot="1" x14ac:dyDescent="0.35">
      <c r="B12" s="128" t="s">
        <v>12</v>
      </c>
      <c r="C12" s="127"/>
      <c r="D12" s="129" t="s">
        <v>433</v>
      </c>
      <c r="E12" s="130" t="s">
        <v>427</v>
      </c>
      <c r="F12" s="131" t="s">
        <v>11</v>
      </c>
    </row>
    <row r="13" spans="2:6" x14ac:dyDescent="0.3">
      <c r="B13" s="121" t="str">
        <f>'1.Requirements of MajorEq.Spec'!A1</f>
        <v>1. Requirements of 240-171000418</v>
      </c>
      <c r="C13" s="122"/>
      <c r="D13" s="123">
        <v>1</v>
      </c>
      <c r="E13" s="124"/>
      <c r="F13" s="111"/>
    </row>
    <row r="14" spans="2:6" x14ac:dyDescent="0.3">
      <c r="B14" s="11"/>
      <c r="C14" s="112" t="s">
        <v>422</v>
      </c>
      <c r="D14" s="114"/>
      <c r="E14" s="114">
        <v>0.2</v>
      </c>
      <c r="F14" s="113">
        <f>'1.Requirements of MajorEq.Spec'!J98/'1.Requirements of MajorEq.Spec'!K98*E14</f>
        <v>0</v>
      </c>
    </row>
    <row r="15" spans="2:6" x14ac:dyDescent="0.3">
      <c r="B15" s="11"/>
      <c r="C15" s="112" t="s">
        <v>423</v>
      </c>
      <c r="D15" s="114"/>
      <c r="E15" s="114">
        <v>0.2</v>
      </c>
      <c r="F15" s="113">
        <f>'1.Requirements of MajorEq.Spec'!J113/'1.Requirements of MajorEq.Spec'!K113*E15</f>
        <v>0</v>
      </c>
    </row>
    <row r="16" spans="2:6" x14ac:dyDescent="0.3">
      <c r="B16" s="11"/>
      <c r="C16" s="112" t="s">
        <v>424</v>
      </c>
      <c r="D16" s="114"/>
      <c r="E16" s="114">
        <v>0.2</v>
      </c>
      <c r="F16" s="113">
        <f>'1.Requirements of MajorEq.Spec'!J127/'1.Requirements of MajorEq.Spec'!K127*E16</f>
        <v>0</v>
      </c>
    </row>
    <row r="17" spans="2:6" x14ac:dyDescent="0.3">
      <c r="B17" s="11"/>
      <c r="C17" s="112" t="s">
        <v>425</v>
      </c>
      <c r="D17" s="114"/>
      <c r="E17" s="114">
        <v>0.2</v>
      </c>
      <c r="F17" s="113">
        <f>'1.Requirements of MajorEq.Spec'!J133/'1.Requirements of MajorEq.Spec'!K133*E17</f>
        <v>0</v>
      </c>
    </row>
    <row r="18" spans="2:6" x14ac:dyDescent="0.3">
      <c r="B18" s="11"/>
      <c r="C18" s="112" t="s">
        <v>426</v>
      </c>
      <c r="D18" s="114"/>
      <c r="E18" s="114">
        <v>0.2</v>
      </c>
      <c r="F18" s="113">
        <f>'1.Requirements of MajorEq.Spec'!J178/'1.Requirements of MajorEq.Spec'!K178*E18</f>
        <v>0</v>
      </c>
    </row>
    <row r="19" spans="2:6" x14ac:dyDescent="0.3">
      <c r="B19" s="11"/>
      <c r="C19" s="116" t="s">
        <v>473</v>
      </c>
      <c r="D19" s="114"/>
      <c r="E19" s="114"/>
      <c r="F19" s="113">
        <f>SUM(F14:F18)</f>
        <v>0</v>
      </c>
    </row>
    <row r="20" spans="2:6" ht="15" thickBot="1" x14ac:dyDescent="0.35"/>
    <row r="21" spans="2:6" ht="15" thickBot="1" x14ac:dyDescent="0.35">
      <c r="B21" s="7" t="s">
        <v>13</v>
      </c>
      <c r="C21" s="150" t="s">
        <v>14</v>
      </c>
      <c r="D21" s="151"/>
      <c r="E21" s="151"/>
      <c r="F21" s="152"/>
    </row>
    <row r="22" spans="2:6" x14ac:dyDescent="0.3">
      <c r="B22" s="83"/>
      <c r="C22" s="153"/>
      <c r="D22" s="154"/>
      <c r="E22" s="154"/>
      <c r="F22" s="155"/>
    </row>
    <row r="23" spans="2:6" x14ac:dyDescent="0.3">
      <c r="B23" s="56"/>
      <c r="C23" s="156"/>
      <c r="D23" s="157"/>
      <c r="E23" s="157"/>
      <c r="F23" s="158"/>
    </row>
    <row r="24" spans="2:6" x14ac:dyDescent="0.3">
      <c r="B24" s="56"/>
      <c r="C24" s="156"/>
      <c r="D24" s="157"/>
      <c r="E24" s="157"/>
      <c r="F24" s="158"/>
    </row>
    <row r="25" spans="2:6" x14ac:dyDescent="0.3">
      <c r="B25" s="56"/>
      <c r="C25" s="156"/>
      <c r="D25" s="157"/>
      <c r="E25" s="157"/>
      <c r="F25" s="158"/>
    </row>
    <row r="26" spans="2:6" x14ac:dyDescent="0.3">
      <c r="B26" s="56"/>
      <c r="C26" s="156"/>
      <c r="D26" s="157"/>
      <c r="E26" s="157"/>
      <c r="F26" s="158"/>
    </row>
    <row r="27" spans="2:6" x14ac:dyDescent="0.3">
      <c r="B27" s="56"/>
      <c r="C27" s="156"/>
      <c r="D27" s="157"/>
      <c r="E27" s="157"/>
      <c r="F27" s="158"/>
    </row>
    <row r="28" spans="2:6" x14ac:dyDescent="0.3">
      <c r="B28" s="56"/>
      <c r="C28" s="156"/>
      <c r="D28" s="157"/>
      <c r="E28" s="157"/>
      <c r="F28" s="158"/>
    </row>
    <row r="29" spans="2:6" x14ac:dyDescent="0.3">
      <c r="B29" s="56"/>
      <c r="C29" s="156"/>
      <c r="D29" s="157"/>
      <c r="E29" s="157"/>
      <c r="F29" s="158"/>
    </row>
    <row r="30" spans="2:6" x14ac:dyDescent="0.3">
      <c r="B30" s="57"/>
      <c r="C30" s="156"/>
      <c r="D30" s="157"/>
      <c r="E30" s="157"/>
      <c r="F30" s="158"/>
    </row>
    <row r="31" spans="2:6" ht="16.5" customHeight="1" x14ac:dyDescent="0.3">
      <c r="B31" s="57"/>
      <c r="C31" s="156"/>
      <c r="D31" s="157"/>
      <c r="E31" s="157"/>
      <c r="F31" s="158"/>
    </row>
    <row r="32" spans="2:6" ht="16.5" customHeight="1" thickBot="1" x14ac:dyDescent="0.35">
      <c r="B32" s="58"/>
      <c r="C32" s="147"/>
      <c r="D32" s="148"/>
      <c r="E32" s="148"/>
      <c r="F32" s="149"/>
    </row>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sheetData>
  <mergeCells count="12">
    <mergeCell ref="C32:F32"/>
    <mergeCell ref="C21:F21"/>
    <mergeCell ref="C22:F22"/>
    <mergeCell ref="C23:F23"/>
    <mergeCell ref="C24:F24"/>
    <mergeCell ref="C25:F25"/>
    <mergeCell ref="C26:F26"/>
    <mergeCell ref="C27:F27"/>
    <mergeCell ref="C28:F28"/>
    <mergeCell ref="C29:F29"/>
    <mergeCell ref="C30:F30"/>
    <mergeCell ref="C31:F3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BB044-0B07-43A5-AB36-2E5DD70932B7}">
  <dimension ref="A3:G17"/>
  <sheetViews>
    <sheetView topLeftCell="B9" zoomScaleNormal="100" workbookViewId="0">
      <selection activeCell="C12" sqref="C12"/>
    </sheetView>
  </sheetViews>
  <sheetFormatPr defaultRowHeight="14.4" x14ac:dyDescent="0.3"/>
  <cols>
    <col min="1" max="1" width="5.109375" bestFit="1" customWidth="1"/>
    <col min="2" max="2" width="52" style="21" customWidth="1"/>
    <col min="3" max="3" width="77" style="21" customWidth="1"/>
    <col min="4" max="4" width="41.109375" customWidth="1"/>
    <col min="5" max="5" width="40" customWidth="1"/>
    <col min="6" max="7" width="28.5546875" customWidth="1"/>
  </cols>
  <sheetData>
    <row r="3" spans="1:7" ht="62.25" customHeight="1" x14ac:dyDescent="0.3">
      <c r="B3" s="159" t="str">
        <f>Introduction!C10</f>
        <v>This criteria is mandatory. Tender submissions must prove compliance as stipulated. Tenderers must complete all orange-shaded Schedule B columns with references. Tenderers that do not meet these requirements will NOT be further evaluated.</v>
      </c>
      <c r="C3" s="159"/>
      <c r="D3" s="159"/>
      <c r="E3" s="159"/>
      <c r="F3" s="159"/>
      <c r="G3" s="159"/>
    </row>
    <row r="4" spans="1:7" ht="25.8" x14ac:dyDescent="0.5">
      <c r="B4" s="91"/>
      <c r="C4" s="62"/>
    </row>
    <row r="5" spans="1:7" x14ac:dyDescent="0.3">
      <c r="B5" s="92"/>
      <c r="C5" s="62"/>
    </row>
    <row r="6" spans="1:7" ht="15" thickBot="1" x14ac:dyDescent="0.35">
      <c r="B6" s="160" t="s">
        <v>23</v>
      </c>
      <c r="C6" s="161"/>
      <c r="D6" s="162" t="s">
        <v>436</v>
      </c>
      <c r="E6" s="162"/>
    </row>
    <row r="7" spans="1:7" ht="29.4" thickBot="1" x14ac:dyDescent="0.35">
      <c r="A7" s="72"/>
      <c r="B7" s="63" t="s">
        <v>434</v>
      </c>
      <c r="C7" s="63" t="s">
        <v>435</v>
      </c>
      <c r="D7" s="85" t="s">
        <v>448</v>
      </c>
      <c r="E7" s="86" t="s">
        <v>443</v>
      </c>
      <c r="F7" s="75" t="s">
        <v>444</v>
      </c>
      <c r="G7" s="79" t="s">
        <v>445</v>
      </c>
    </row>
    <row r="8" spans="1:7" ht="45.6" customHeight="1" x14ac:dyDescent="0.3">
      <c r="A8" s="73">
        <v>1</v>
      </c>
      <c r="B8" s="132" t="s">
        <v>474</v>
      </c>
      <c r="C8" s="134" t="s">
        <v>475</v>
      </c>
      <c r="D8" s="87"/>
      <c r="E8" s="88"/>
      <c r="F8" s="74"/>
      <c r="G8" s="80"/>
    </row>
    <row r="9" spans="1:7" ht="97.2" x14ac:dyDescent="0.3">
      <c r="A9" s="73">
        <v>2</v>
      </c>
      <c r="B9" s="132" t="s">
        <v>437</v>
      </c>
      <c r="C9" s="134" t="s">
        <v>459</v>
      </c>
      <c r="D9" s="87"/>
      <c r="E9" s="88"/>
      <c r="F9" s="74"/>
      <c r="G9" s="80"/>
    </row>
    <row r="10" spans="1:7" ht="180" x14ac:dyDescent="0.3">
      <c r="A10" s="73">
        <v>3</v>
      </c>
      <c r="B10" s="132" t="s">
        <v>438</v>
      </c>
      <c r="C10" s="134" t="s">
        <v>477</v>
      </c>
      <c r="D10" s="87"/>
      <c r="E10" s="88"/>
      <c r="F10" s="74"/>
      <c r="G10" s="80"/>
    </row>
    <row r="11" spans="1:7" x14ac:dyDescent="0.3">
      <c r="A11" s="73">
        <v>4</v>
      </c>
      <c r="B11" s="132" t="s">
        <v>439</v>
      </c>
      <c r="C11" s="134" t="s">
        <v>440</v>
      </c>
      <c r="D11" s="87"/>
      <c r="E11" s="88"/>
      <c r="F11" s="74"/>
      <c r="G11" s="80"/>
    </row>
    <row r="12" spans="1:7" ht="83.4" x14ac:dyDescent="0.3">
      <c r="A12" s="73">
        <v>5</v>
      </c>
      <c r="B12" s="132" t="s">
        <v>441</v>
      </c>
      <c r="C12" s="134" t="s">
        <v>467</v>
      </c>
      <c r="D12" s="87"/>
      <c r="E12" s="88"/>
      <c r="F12" s="74"/>
      <c r="G12" s="80"/>
    </row>
    <row r="13" spans="1:7" ht="42" x14ac:dyDescent="0.3">
      <c r="A13" s="73">
        <v>6</v>
      </c>
      <c r="B13" s="132" t="s">
        <v>442</v>
      </c>
      <c r="C13" s="134" t="s">
        <v>468</v>
      </c>
      <c r="D13" s="87"/>
      <c r="E13" s="88"/>
      <c r="F13" s="74"/>
      <c r="G13" s="80"/>
    </row>
    <row r="16" spans="1:7" ht="15" thickBot="1" x14ac:dyDescent="0.35"/>
    <row r="17" spans="4:5" ht="21.6" thickBot="1" x14ac:dyDescent="0.35">
      <c r="D17" s="163" t="s">
        <v>17</v>
      </c>
      <c r="E17" s="164"/>
    </row>
  </sheetData>
  <mergeCells count="4">
    <mergeCell ref="B3:G3"/>
    <mergeCell ref="B6:C6"/>
    <mergeCell ref="D6:E6"/>
    <mergeCell ref="D17:E1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05AD3DE-A080-49D0-BF1F-2138F1008495}">
          <x14:formula1>
            <xm:f>'Scoring Lookup'!$B$13:$B$14</xm:f>
          </x14:formula1>
          <xm:sqref>D9:D13 F9:F13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outlinePr summaryBelow="0"/>
  </sheetPr>
  <dimension ref="A1:K325"/>
  <sheetViews>
    <sheetView zoomScaleNormal="100" workbookViewId="0">
      <pane ySplit="8" topLeftCell="A9" activePane="bottomLeft" state="frozen"/>
      <selection pane="bottomLeft" activeCell="D89" sqref="D89"/>
    </sheetView>
  </sheetViews>
  <sheetFormatPr defaultColWidth="17.44140625" defaultRowHeight="14.4" x14ac:dyDescent="0.3"/>
  <cols>
    <col min="1" max="1" width="11.6640625" customWidth="1"/>
    <col min="2" max="2" width="12.88671875" style="32" customWidth="1"/>
    <col min="3" max="3" width="68.5546875" style="21" customWidth="1"/>
    <col min="4" max="4" width="23.6640625" style="81" customWidth="1"/>
    <col min="5" max="5" width="44.6640625" customWidth="1"/>
    <col min="6" max="6" width="37.33203125" customWidth="1"/>
    <col min="7" max="7" width="31.88671875" customWidth="1"/>
    <col min="8" max="8" width="33.5546875" customWidth="1"/>
    <col min="9" max="9" width="13.109375" bestFit="1" customWidth="1"/>
    <col min="10" max="10" width="18.44140625" customWidth="1"/>
    <col min="12" max="12" width="20.5546875" bestFit="1" customWidth="1"/>
  </cols>
  <sheetData>
    <row r="1" spans="1:11" ht="25.8" x14ac:dyDescent="0.5">
      <c r="A1" s="65" t="s">
        <v>421</v>
      </c>
    </row>
    <row r="2" spans="1:11" ht="21.6" thickBot="1" x14ac:dyDescent="0.45">
      <c r="A2" s="109" t="s">
        <v>413</v>
      </c>
    </row>
    <row r="3" spans="1:11" s="5" customFormat="1" ht="15.6" x14ac:dyDescent="0.3">
      <c r="A3" s="51" t="s">
        <v>5</v>
      </c>
      <c r="B3" s="105">
        <f>'Evaluation Summary'!C4</f>
        <v>0</v>
      </c>
      <c r="C3" s="70"/>
      <c r="D3" s="70"/>
      <c r="E3" s="70"/>
    </row>
    <row r="4" spans="1:11" s="5" customFormat="1" ht="15.6" x14ac:dyDescent="0.3">
      <c r="A4" s="19" t="s">
        <v>7</v>
      </c>
      <c r="B4" s="106">
        <f>'Evaluation Summary'!C5</f>
        <v>0</v>
      </c>
      <c r="C4" s="70"/>
      <c r="D4" s="70"/>
      <c r="E4" s="70"/>
    </row>
    <row r="5" spans="1:11" ht="16.2" thickBot="1" x14ac:dyDescent="0.35">
      <c r="A5" s="54" t="s">
        <v>8</v>
      </c>
      <c r="B5" s="107">
        <f>'Evaluation Summary'!C6</f>
        <v>0</v>
      </c>
      <c r="D5" s="21"/>
      <c r="E5" s="21"/>
      <c r="G5" s="5"/>
      <c r="H5" s="60"/>
    </row>
    <row r="6" spans="1:11" s="9" customFormat="1" ht="7.5" customHeight="1" x14ac:dyDescent="0.35">
      <c r="B6" s="31"/>
      <c r="C6" s="71"/>
      <c r="D6" s="71"/>
      <c r="E6" s="71"/>
      <c r="G6" s="5"/>
      <c r="H6" s="59"/>
    </row>
    <row r="7" spans="1:11" ht="18.600000000000001" thickBot="1" x14ac:dyDescent="0.4">
      <c r="D7" s="82"/>
      <c r="E7" s="2"/>
      <c r="F7" s="50"/>
      <c r="G7" s="50"/>
      <c r="H7" s="50"/>
    </row>
    <row r="8" spans="1:11" ht="53.4" thickBot="1" x14ac:dyDescent="0.35">
      <c r="A8" s="22"/>
      <c r="B8" s="67" t="s">
        <v>21</v>
      </c>
      <c r="C8" s="22" t="s">
        <v>22</v>
      </c>
      <c r="D8" s="40" t="s">
        <v>23</v>
      </c>
      <c r="E8" s="22" t="s">
        <v>24</v>
      </c>
      <c r="F8" s="22" t="s">
        <v>25</v>
      </c>
      <c r="G8" s="22" t="s">
        <v>15</v>
      </c>
      <c r="H8" s="22" t="s">
        <v>16</v>
      </c>
      <c r="I8" s="22" t="s">
        <v>26</v>
      </c>
      <c r="J8" s="22" t="s">
        <v>19</v>
      </c>
      <c r="K8" s="23" t="s">
        <v>18</v>
      </c>
    </row>
    <row r="9" spans="1:11" s="1" customFormat="1" x14ac:dyDescent="0.3">
      <c r="A9" s="33"/>
      <c r="B9" s="66" t="s">
        <v>412</v>
      </c>
      <c r="C9" s="33" t="s">
        <v>27</v>
      </c>
      <c r="D9" s="41"/>
      <c r="E9" s="34"/>
      <c r="F9" s="34"/>
      <c r="G9" s="37"/>
      <c r="H9" s="37"/>
      <c r="I9" s="35"/>
      <c r="J9" s="35"/>
      <c r="K9" s="36"/>
    </row>
    <row r="10" spans="1:11" hidden="1" x14ac:dyDescent="0.3">
      <c r="A10" s="97"/>
      <c r="B10" s="108">
        <v>3.1</v>
      </c>
      <c r="C10" s="97" t="s">
        <v>34</v>
      </c>
      <c r="D10" s="41"/>
      <c r="E10" s="90"/>
      <c r="F10" s="90"/>
      <c r="G10" s="34"/>
      <c r="H10" s="34"/>
      <c r="I10" s="35"/>
      <c r="J10" s="35"/>
      <c r="K10" s="36"/>
    </row>
    <row r="11" spans="1:11" s="10" customFormat="1" ht="42" hidden="1" x14ac:dyDescent="0.3">
      <c r="A11" s="103"/>
      <c r="B11" s="95" t="s">
        <v>42</v>
      </c>
      <c r="C11" s="98" t="s">
        <v>402</v>
      </c>
      <c r="D11" s="96" t="s">
        <v>28</v>
      </c>
      <c r="E11" s="89"/>
      <c r="F11" s="89"/>
      <c r="G11" s="18" t="s">
        <v>29</v>
      </c>
      <c r="H11" s="18"/>
      <c r="I11" s="14"/>
      <c r="J11" s="14"/>
      <c r="K11" s="16"/>
    </row>
    <row r="12" spans="1:11" s="10" customFormat="1" ht="55.8" hidden="1" x14ac:dyDescent="0.3">
      <c r="A12" s="103"/>
      <c r="B12" s="95" t="s">
        <v>43</v>
      </c>
      <c r="C12" s="101" t="s">
        <v>44</v>
      </c>
      <c r="D12" s="96" t="s">
        <v>28</v>
      </c>
      <c r="E12" s="89"/>
      <c r="F12" s="89"/>
      <c r="G12" s="18" t="s">
        <v>29</v>
      </c>
      <c r="H12" s="18"/>
      <c r="I12" s="14"/>
      <c r="J12" s="14"/>
      <c r="K12" s="16"/>
    </row>
    <row r="13" spans="1:11" s="10" customFormat="1" ht="69.599999999999994" hidden="1" x14ac:dyDescent="0.3">
      <c r="A13" s="103"/>
      <c r="B13" s="95" t="s">
        <v>45</v>
      </c>
      <c r="C13" s="99" t="s">
        <v>46</v>
      </c>
      <c r="D13" s="96" t="s">
        <v>28</v>
      </c>
      <c r="E13" s="89"/>
      <c r="F13" s="89"/>
      <c r="G13" s="18" t="s">
        <v>29</v>
      </c>
      <c r="H13" s="18"/>
      <c r="I13" s="14"/>
      <c r="J13" s="14"/>
      <c r="K13" s="16"/>
    </row>
    <row r="14" spans="1:11" s="10" customFormat="1" ht="42" hidden="1" x14ac:dyDescent="0.3">
      <c r="A14" s="103"/>
      <c r="B14" s="95" t="s">
        <v>47</v>
      </c>
      <c r="C14" s="104" t="s">
        <v>30</v>
      </c>
      <c r="D14" s="96" t="s">
        <v>28</v>
      </c>
      <c r="E14" s="89"/>
      <c r="F14" s="89"/>
      <c r="G14" s="18" t="s">
        <v>29</v>
      </c>
      <c r="H14" s="18"/>
      <c r="I14" s="14"/>
      <c r="J14" s="14"/>
      <c r="K14" s="16"/>
    </row>
    <row r="15" spans="1:11" s="10" customFormat="1" ht="83.4" hidden="1" x14ac:dyDescent="0.3">
      <c r="A15" s="103"/>
      <c r="B15" s="95" t="s">
        <v>48</v>
      </c>
      <c r="C15" s="102" t="s">
        <v>49</v>
      </c>
      <c r="D15" s="96" t="s">
        <v>28</v>
      </c>
      <c r="E15" s="89"/>
      <c r="F15" s="89"/>
      <c r="G15" s="18" t="s">
        <v>29</v>
      </c>
      <c r="H15" s="18"/>
      <c r="I15" s="14"/>
      <c r="J15" s="14"/>
      <c r="K15" s="16"/>
    </row>
    <row r="16" spans="1:11" s="10" customFormat="1" ht="42" hidden="1" x14ac:dyDescent="0.3">
      <c r="A16" s="103"/>
      <c r="B16" s="95" t="s">
        <v>50</v>
      </c>
      <c r="C16" s="94" t="s">
        <v>32</v>
      </c>
      <c r="D16" s="96" t="s">
        <v>28</v>
      </c>
      <c r="E16" s="89"/>
      <c r="F16" s="89"/>
      <c r="G16" s="18" t="s">
        <v>29</v>
      </c>
      <c r="H16" s="18"/>
      <c r="I16" s="14"/>
      <c r="J16" s="14"/>
      <c r="K16" s="16"/>
    </row>
    <row r="17" spans="1:11" s="10" customFormat="1" ht="55.8" hidden="1" x14ac:dyDescent="0.3">
      <c r="A17" s="103"/>
      <c r="B17" s="95" t="s">
        <v>51</v>
      </c>
      <c r="C17" s="98" t="s">
        <v>31</v>
      </c>
      <c r="D17" s="96" t="s">
        <v>28</v>
      </c>
      <c r="E17" s="89"/>
      <c r="F17" s="89"/>
      <c r="G17" s="18" t="s">
        <v>29</v>
      </c>
      <c r="H17" s="18"/>
      <c r="I17" s="14"/>
      <c r="J17" s="14"/>
      <c r="K17" s="16"/>
    </row>
    <row r="18" spans="1:11" s="10" customFormat="1" ht="28.2" hidden="1" x14ac:dyDescent="0.3">
      <c r="A18" s="103"/>
      <c r="B18" s="95" t="s">
        <v>52</v>
      </c>
      <c r="C18" s="100" t="s">
        <v>53</v>
      </c>
      <c r="D18" s="96" t="s">
        <v>28</v>
      </c>
      <c r="E18" s="89"/>
      <c r="F18" s="89"/>
      <c r="G18" s="18" t="s">
        <v>29</v>
      </c>
      <c r="H18" s="18"/>
      <c r="I18" s="14"/>
      <c r="J18" s="14"/>
      <c r="K18" s="16"/>
    </row>
    <row r="19" spans="1:11" s="10" customFormat="1" ht="28.2" hidden="1" x14ac:dyDescent="0.3">
      <c r="A19" s="103"/>
      <c r="B19" s="95" t="s">
        <v>54</v>
      </c>
      <c r="C19" s="100" t="s">
        <v>55</v>
      </c>
      <c r="D19" s="96" t="s">
        <v>28</v>
      </c>
      <c r="E19" s="89"/>
      <c r="F19" s="89"/>
      <c r="G19" s="18" t="s">
        <v>29</v>
      </c>
      <c r="H19" s="18"/>
      <c r="I19" s="14"/>
      <c r="J19" s="14"/>
      <c r="K19" s="16"/>
    </row>
    <row r="20" spans="1:11" s="10" customFormat="1" ht="28.2" hidden="1" x14ac:dyDescent="0.3">
      <c r="A20" s="103"/>
      <c r="B20" s="95" t="s">
        <v>56</v>
      </c>
      <c r="C20" s="98" t="s">
        <v>57</v>
      </c>
      <c r="D20" s="96" t="s">
        <v>28</v>
      </c>
      <c r="E20" s="89"/>
      <c r="F20" s="89"/>
      <c r="G20" s="18" t="s">
        <v>29</v>
      </c>
      <c r="H20" s="18"/>
      <c r="I20" s="14"/>
      <c r="J20" s="14"/>
      <c r="K20" s="16"/>
    </row>
    <row r="21" spans="1:11" ht="105.6" hidden="1" x14ac:dyDescent="0.3">
      <c r="A21" s="97"/>
      <c r="B21" s="108">
        <v>3.2</v>
      </c>
      <c r="C21" s="97" t="s">
        <v>415</v>
      </c>
      <c r="D21" s="41"/>
      <c r="E21" s="90"/>
      <c r="F21" s="90"/>
      <c r="G21" s="34" t="s">
        <v>29</v>
      </c>
      <c r="H21" s="34"/>
      <c r="I21" s="35"/>
      <c r="J21" s="35"/>
      <c r="K21" s="36"/>
    </row>
    <row r="22" spans="1:11" s="10" customFormat="1" hidden="1" x14ac:dyDescent="0.3">
      <c r="A22" s="103"/>
      <c r="B22" s="95" t="s">
        <v>58</v>
      </c>
      <c r="C22" s="98" t="s">
        <v>59</v>
      </c>
      <c r="D22" s="96" t="s">
        <v>28</v>
      </c>
      <c r="E22" s="89"/>
      <c r="F22" s="89"/>
      <c r="G22" s="18" t="s">
        <v>29</v>
      </c>
      <c r="H22" s="18"/>
      <c r="I22" s="14"/>
      <c r="J22" s="14"/>
      <c r="K22" s="16"/>
    </row>
    <row r="23" spans="1:11" s="10" customFormat="1" hidden="1" x14ac:dyDescent="0.3">
      <c r="A23" s="103"/>
      <c r="B23" s="95" t="s">
        <v>60</v>
      </c>
      <c r="C23" s="98" t="s">
        <v>61</v>
      </c>
      <c r="D23" s="96" t="s">
        <v>28</v>
      </c>
      <c r="E23" s="89"/>
      <c r="F23" s="89"/>
      <c r="G23" s="18" t="s">
        <v>29</v>
      </c>
      <c r="H23" s="18"/>
      <c r="I23" s="14"/>
      <c r="J23" s="14"/>
      <c r="K23" s="16"/>
    </row>
    <row r="24" spans="1:11" s="10" customFormat="1" hidden="1" x14ac:dyDescent="0.3">
      <c r="A24" s="103"/>
      <c r="B24" s="95" t="s">
        <v>62</v>
      </c>
      <c r="C24" s="98" t="s">
        <v>403</v>
      </c>
      <c r="D24" s="96" t="s">
        <v>28</v>
      </c>
      <c r="E24" s="89"/>
      <c r="F24" s="89"/>
      <c r="G24" s="18" t="s">
        <v>29</v>
      </c>
      <c r="H24" s="18"/>
      <c r="I24" s="14"/>
      <c r="J24" s="14"/>
      <c r="K24" s="16"/>
    </row>
    <row r="25" spans="1:11" s="10" customFormat="1" hidden="1" x14ac:dyDescent="0.3">
      <c r="A25" s="103"/>
      <c r="B25" s="95" t="s">
        <v>63</v>
      </c>
      <c r="C25" s="98" t="s">
        <v>64</v>
      </c>
      <c r="D25" s="96" t="s">
        <v>28</v>
      </c>
      <c r="E25" s="89"/>
      <c r="F25" s="89"/>
      <c r="G25" s="18" t="s">
        <v>29</v>
      </c>
      <c r="H25" s="18"/>
      <c r="I25" s="14"/>
      <c r="J25" s="14"/>
      <c r="K25" s="16"/>
    </row>
    <row r="26" spans="1:11" s="10" customFormat="1" hidden="1" x14ac:dyDescent="0.3">
      <c r="A26" s="103"/>
      <c r="B26" s="95" t="s">
        <v>65</v>
      </c>
      <c r="C26" s="98" t="s">
        <v>66</v>
      </c>
      <c r="D26" s="96" t="s">
        <v>28</v>
      </c>
      <c r="E26" s="89"/>
      <c r="F26" s="89"/>
      <c r="G26" s="18" t="s">
        <v>29</v>
      </c>
      <c r="H26" s="18"/>
      <c r="I26" s="14"/>
      <c r="J26" s="14"/>
      <c r="K26" s="16"/>
    </row>
    <row r="27" spans="1:11" s="10" customFormat="1" hidden="1" x14ac:dyDescent="0.3">
      <c r="A27" s="103"/>
      <c r="B27" s="95" t="s">
        <v>67</v>
      </c>
      <c r="C27" s="98" t="s">
        <v>68</v>
      </c>
      <c r="D27" s="96" t="s">
        <v>28</v>
      </c>
      <c r="E27" s="89"/>
      <c r="F27" s="89"/>
      <c r="G27" s="18" t="s">
        <v>29</v>
      </c>
      <c r="H27" s="18"/>
      <c r="I27" s="14"/>
      <c r="J27" s="14"/>
      <c r="K27" s="16"/>
    </row>
    <row r="28" spans="1:11" s="10" customFormat="1" hidden="1" x14ac:dyDescent="0.3">
      <c r="A28" s="103"/>
      <c r="B28" s="95" t="s">
        <v>69</v>
      </c>
      <c r="C28" s="98" t="s">
        <v>70</v>
      </c>
      <c r="D28" s="96" t="s">
        <v>28</v>
      </c>
      <c r="E28" s="89"/>
      <c r="F28" s="89"/>
      <c r="G28" s="18" t="s">
        <v>29</v>
      </c>
      <c r="H28" s="18"/>
      <c r="I28" s="14"/>
      <c r="J28" s="14"/>
      <c r="K28" s="16"/>
    </row>
    <row r="29" spans="1:11" s="10" customFormat="1" hidden="1" x14ac:dyDescent="0.3">
      <c r="A29" s="103"/>
      <c r="B29" s="95" t="s">
        <v>71</v>
      </c>
      <c r="C29" s="98" t="s">
        <v>72</v>
      </c>
      <c r="D29" s="96" t="s">
        <v>28</v>
      </c>
      <c r="E29" s="89"/>
      <c r="F29" s="89"/>
      <c r="G29" s="18" t="s">
        <v>29</v>
      </c>
      <c r="H29" s="18"/>
      <c r="I29" s="14"/>
      <c r="J29" s="14"/>
      <c r="K29" s="16"/>
    </row>
    <row r="30" spans="1:11" s="10" customFormat="1" hidden="1" x14ac:dyDescent="0.3">
      <c r="A30" s="103"/>
      <c r="B30" s="95" t="s">
        <v>73</v>
      </c>
      <c r="C30" s="98" t="s">
        <v>74</v>
      </c>
      <c r="D30" s="96" t="s">
        <v>28</v>
      </c>
      <c r="E30" s="89"/>
      <c r="F30" s="89"/>
      <c r="G30" s="18" t="s">
        <v>29</v>
      </c>
      <c r="H30" s="18"/>
      <c r="I30" s="14"/>
      <c r="J30" s="14"/>
      <c r="K30" s="16"/>
    </row>
    <row r="31" spans="1:11" hidden="1" x14ac:dyDescent="0.3">
      <c r="A31" s="15"/>
      <c r="B31" s="95" t="s">
        <v>75</v>
      </c>
      <c r="C31" s="98" t="s">
        <v>76</v>
      </c>
      <c r="D31" s="96" t="s">
        <v>28</v>
      </c>
      <c r="E31" s="89"/>
      <c r="F31" s="89"/>
      <c r="G31" s="18" t="s">
        <v>29</v>
      </c>
      <c r="H31" s="18"/>
      <c r="I31" s="14"/>
      <c r="J31" s="14"/>
      <c r="K31" s="16"/>
    </row>
    <row r="32" spans="1:11" x14ac:dyDescent="0.3">
      <c r="A32" s="97"/>
      <c r="B32" s="108">
        <v>3.3</v>
      </c>
      <c r="C32" s="97" t="s">
        <v>77</v>
      </c>
      <c r="D32" s="41"/>
      <c r="E32" s="90"/>
      <c r="F32" s="90"/>
      <c r="G32" s="34" t="s">
        <v>29</v>
      </c>
      <c r="H32" s="34"/>
      <c r="I32" s="110"/>
      <c r="J32" s="35"/>
      <c r="K32" s="36"/>
    </row>
    <row r="33" spans="1:11" ht="39.6" x14ac:dyDescent="0.3">
      <c r="A33" s="97"/>
      <c r="B33" s="108" t="s">
        <v>78</v>
      </c>
      <c r="C33" s="97" t="s">
        <v>416</v>
      </c>
      <c r="D33" s="41"/>
      <c r="E33" s="90"/>
      <c r="F33" s="90"/>
      <c r="G33" s="34" t="s">
        <v>29</v>
      </c>
      <c r="H33" s="34"/>
      <c r="I33" s="35"/>
      <c r="J33" s="35"/>
      <c r="K33" s="36"/>
    </row>
    <row r="34" spans="1:11" s="10" customFormat="1" ht="28.2" x14ac:dyDescent="0.3">
      <c r="A34" s="103"/>
      <c r="B34" s="95"/>
      <c r="C34" s="98" t="s">
        <v>79</v>
      </c>
      <c r="D34" s="96"/>
      <c r="E34" s="89"/>
      <c r="F34" s="89"/>
      <c r="G34" s="18" t="s">
        <v>29</v>
      </c>
      <c r="H34" s="18"/>
      <c r="I34" s="14"/>
      <c r="J34" s="14"/>
      <c r="K34" s="16"/>
    </row>
    <row r="35" spans="1:11" s="10" customFormat="1" ht="28.2" x14ac:dyDescent="0.3">
      <c r="A35" s="103"/>
      <c r="B35" s="95" t="s">
        <v>80</v>
      </c>
      <c r="C35" s="98" t="s">
        <v>81</v>
      </c>
      <c r="D35" s="96" t="s">
        <v>28</v>
      </c>
      <c r="E35" s="89"/>
      <c r="F35" s="89"/>
      <c r="G35" s="18" t="s">
        <v>29</v>
      </c>
      <c r="H35" s="18"/>
      <c r="I35" s="14">
        <v>10</v>
      </c>
      <c r="J35" s="14">
        <f>VLOOKUP(G35,'Scoring Lookup'!$B$3:$C$7,2)*I35</f>
        <v>0</v>
      </c>
      <c r="K35" s="16">
        <f t="shared" ref="K35:K38" si="0">I35*3</f>
        <v>30</v>
      </c>
    </row>
    <row r="36" spans="1:11" s="10" customFormat="1" ht="28.2" x14ac:dyDescent="0.3">
      <c r="A36" s="103"/>
      <c r="B36" s="95" t="s">
        <v>82</v>
      </c>
      <c r="C36" s="98" t="s">
        <v>83</v>
      </c>
      <c r="D36" s="96" t="s">
        <v>28</v>
      </c>
      <c r="E36" s="89" t="s">
        <v>29</v>
      </c>
      <c r="F36" s="89"/>
      <c r="G36" s="18" t="s">
        <v>29</v>
      </c>
      <c r="H36" s="18"/>
      <c r="I36" s="14">
        <v>10</v>
      </c>
      <c r="J36" s="14">
        <f>VLOOKUP(G36,'Scoring Lookup'!$B$3:$C$7,2)*I36</f>
        <v>0</v>
      </c>
      <c r="K36" s="16">
        <f t="shared" si="0"/>
        <v>30</v>
      </c>
    </row>
    <row r="37" spans="1:11" s="10" customFormat="1" ht="28.2" x14ac:dyDescent="0.3">
      <c r="A37" s="103"/>
      <c r="B37" s="95" t="s">
        <v>84</v>
      </c>
      <c r="C37" s="98" t="s">
        <v>85</v>
      </c>
      <c r="D37" s="96" t="s">
        <v>449</v>
      </c>
      <c r="E37" s="89"/>
      <c r="F37" s="89"/>
      <c r="G37" s="18" t="s">
        <v>29</v>
      </c>
      <c r="H37" s="18"/>
      <c r="I37" s="14">
        <v>10</v>
      </c>
      <c r="J37" s="14">
        <f>VLOOKUP(G37,'Scoring Lookup'!$B$3:$C$7,2)*I37</f>
        <v>0</v>
      </c>
      <c r="K37" s="16">
        <f t="shared" si="0"/>
        <v>30</v>
      </c>
    </row>
    <row r="38" spans="1:11" ht="69.599999999999994" x14ac:dyDescent="0.3">
      <c r="A38" s="15"/>
      <c r="B38" s="95" t="s">
        <v>86</v>
      </c>
      <c r="C38" s="98" t="s">
        <v>87</v>
      </c>
      <c r="D38" s="96" t="s">
        <v>28</v>
      </c>
      <c r="E38" s="89"/>
      <c r="F38" s="89"/>
      <c r="G38" s="18" t="s">
        <v>29</v>
      </c>
      <c r="H38" s="18"/>
      <c r="I38" s="14">
        <v>10</v>
      </c>
      <c r="J38" s="14">
        <f>VLOOKUP(G38,'Scoring Lookup'!$B$3:$C$7,2)*I38</f>
        <v>0</v>
      </c>
      <c r="K38" s="16">
        <f t="shared" si="0"/>
        <v>30</v>
      </c>
    </row>
    <row r="39" spans="1:11" x14ac:dyDescent="0.3">
      <c r="A39" s="97"/>
      <c r="B39" s="108" t="s">
        <v>88</v>
      </c>
      <c r="C39" s="97" t="s">
        <v>89</v>
      </c>
      <c r="D39" s="41"/>
      <c r="E39" s="90"/>
      <c r="F39" s="90"/>
      <c r="G39" s="34" t="s">
        <v>29</v>
      </c>
      <c r="H39" s="34"/>
      <c r="I39" s="35"/>
      <c r="J39" s="35"/>
      <c r="K39" s="36"/>
    </row>
    <row r="40" spans="1:11" s="10" customFormat="1" ht="69.599999999999994" x14ac:dyDescent="0.3">
      <c r="A40" s="103"/>
      <c r="B40" s="95" t="s">
        <v>90</v>
      </c>
      <c r="C40" s="98" t="s">
        <v>91</v>
      </c>
      <c r="D40" s="96" t="s">
        <v>28</v>
      </c>
      <c r="E40" s="89"/>
      <c r="F40" s="89"/>
      <c r="G40" s="18" t="s">
        <v>29</v>
      </c>
      <c r="H40" s="18"/>
      <c r="I40" s="14">
        <v>10</v>
      </c>
      <c r="J40" s="14">
        <f>VLOOKUP(G40,'Scoring Lookup'!$B$3:$C$7,2)*I40</f>
        <v>0</v>
      </c>
      <c r="K40" s="16">
        <f>I40*3</f>
        <v>30</v>
      </c>
    </row>
    <row r="41" spans="1:11" s="10" customFormat="1" ht="28.2" x14ac:dyDescent="0.3">
      <c r="A41" s="103"/>
      <c r="B41" s="95" t="s">
        <v>92</v>
      </c>
      <c r="C41" s="98" t="s">
        <v>93</v>
      </c>
      <c r="D41" s="96" t="s">
        <v>28</v>
      </c>
      <c r="E41" s="89"/>
      <c r="F41" s="89"/>
      <c r="G41" s="18" t="s">
        <v>29</v>
      </c>
      <c r="H41" s="18"/>
      <c r="I41" s="14">
        <v>10</v>
      </c>
      <c r="J41" s="14">
        <f>VLOOKUP(G41,'Scoring Lookup'!$B$3:$C$7,2)*I41</f>
        <v>0</v>
      </c>
      <c r="K41" s="16">
        <f t="shared" ref="K41:K104" si="1">I41*3</f>
        <v>30</v>
      </c>
    </row>
    <row r="42" spans="1:11" s="10" customFormat="1" x14ac:dyDescent="0.3">
      <c r="A42" s="103"/>
      <c r="B42" s="95" t="s">
        <v>94</v>
      </c>
      <c r="C42" s="98" t="s">
        <v>95</v>
      </c>
      <c r="D42" s="96" t="s">
        <v>28</v>
      </c>
      <c r="E42" s="89"/>
      <c r="F42" s="89"/>
      <c r="G42" s="18" t="s">
        <v>29</v>
      </c>
      <c r="H42" s="18"/>
      <c r="I42" s="14">
        <v>10</v>
      </c>
      <c r="J42" s="14">
        <f>VLOOKUP(G42,'Scoring Lookup'!$B$3:$C$7,2)*I42</f>
        <v>0</v>
      </c>
      <c r="K42" s="16">
        <f t="shared" si="1"/>
        <v>30</v>
      </c>
    </row>
    <row r="43" spans="1:11" ht="28.2" x14ac:dyDescent="0.3">
      <c r="A43" s="15"/>
      <c r="B43" s="95" t="s">
        <v>96</v>
      </c>
      <c r="C43" s="98" t="s">
        <v>97</v>
      </c>
      <c r="D43" s="96" t="s">
        <v>28</v>
      </c>
      <c r="E43" s="89"/>
      <c r="F43" s="89"/>
      <c r="G43" s="18" t="s">
        <v>29</v>
      </c>
      <c r="H43" s="18"/>
      <c r="I43" s="14">
        <v>10</v>
      </c>
      <c r="J43" s="14">
        <f>VLOOKUP(G43,'Scoring Lookup'!$B$3:$C$7,2)*I43</f>
        <v>0</v>
      </c>
      <c r="K43" s="16">
        <f t="shared" si="1"/>
        <v>30</v>
      </c>
    </row>
    <row r="44" spans="1:11" s="10" customFormat="1" ht="28.2" x14ac:dyDescent="0.3">
      <c r="A44" s="15"/>
      <c r="B44" s="95" t="s">
        <v>98</v>
      </c>
      <c r="C44" s="98" t="s">
        <v>99</v>
      </c>
      <c r="D44" s="96" t="s">
        <v>28</v>
      </c>
      <c r="E44" s="89"/>
      <c r="F44" s="89"/>
      <c r="G44" s="18" t="s">
        <v>29</v>
      </c>
      <c r="H44" s="18"/>
      <c r="I44" s="14">
        <v>10</v>
      </c>
      <c r="J44" s="14">
        <f>VLOOKUP(G44,'Scoring Lookup'!$B$3:$C$7,2)*I44</f>
        <v>0</v>
      </c>
      <c r="K44" s="16">
        <f t="shared" si="1"/>
        <v>30</v>
      </c>
    </row>
    <row r="45" spans="1:11" s="10" customFormat="1" x14ac:dyDescent="0.3">
      <c r="A45" s="15"/>
      <c r="B45" s="95" t="s">
        <v>100</v>
      </c>
      <c r="C45" s="98" t="s">
        <v>404</v>
      </c>
      <c r="D45" s="96" t="s">
        <v>478</v>
      </c>
      <c r="E45" s="89"/>
      <c r="F45" s="89"/>
      <c r="G45" s="18" t="s">
        <v>29</v>
      </c>
      <c r="H45" s="18"/>
      <c r="I45" s="14">
        <v>10</v>
      </c>
      <c r="J45" s="14">
        <f>VLOOKUP(G45,'Scoring Lookup'!$B$3:$C$7,2)*I45</f>
        <v>0</v>
      </c>
      <c r="K45" s="16">
        <f t="shared" si="1"/>
        <v>30</v>
      </c>
    </row>
    <row r="46" spans="1:11" s="10" customFormat="1" ht="28.2" x14ac:dyDescent="0.3">
      <c r="A46" s="15"/>
      <c r="B46" s="95" t="s">
        <v>101</v>
      </c>
      <c r="C46" s="98" t="s">
        <v>102</v>
      </c>
      <c r="D46" s="96"/>
      <c r="E46" s="89"/>
      <c r="F46" s="89"/>
      <c r="G46" s="18" t="s">
        <v>29</v>
      </c>
      <c r="H46" s="18"/>
      <c r="I46" s="14"/>
      <c r="J46" s="14"/>
      <c r="K46" s="16"/>
    </row>
    <row r="47" spans="1:11" s="10" customFormat="1" x14ac:dyDescent="0.3">
      <c r="A47" s="15"/>
      <c r="B47" s="95" t="s">
        <v>58</v>
      </c>
      <c r="C47" s="98" t="s">
        <v>103</v>
      </c>
      <c r="D47" s="96" t="s">
        <v>28</v>
      </c>
      <c r="E47" s="89"/>
      <c r="F47" s="89"/>
      <c r="G47" s="18" t="s">
        <v>29</v>
      </c>
      <c r="H47" s="18"/>
      <c r="I47" s="14">
        <v>5</v>
      </c>
      <c r="J47" s="14">
        <f>VLOOKUP(G47,'Scoring Lookup'!$B$3:$C$7,2)*I47</f>
        <v>0</v>
      </c>
      <c r="K47" s="16">
        <f t="shared" si="1"/>
        <v>15</v>
      </c>
    </row>
    <row r="48" spans="1:11" s="10" customFormat="1" x14ac:dyDescent="0.3">
      <c r="A48" s="15"/>
      <c r="B48" s="95" t="s">
        <v>60</v>
      </c>
      <c r="C48" s="98" t="s">
        <v>104</v>
      </c>
      <c r="D48" s="96" t="s">
        <v>28</v>
      </c>
      <c r="E48" s="89"/>
      <c r="F48" s="89"/>
      <c r="G48" s="18" t="s">
        <v>29</v>
      </c>
      <c r="H48" s="18"/>
      <c r="I48" s="14">
        <v>5</v>
      </c>
      <c r="J48" s="14">
        <f>VLOOKUP(G48,'Scoring Lookup'!$B$3:$C$7,2)*I48</f>
        <v>0</v>
      </c>
      <c r="K48" s="16">
        <f t="shared" si="1"/>
        <v>15</v>
      </c>
    </row>
    <row r="49" spans="1:11" s="10" customFormat="1" x14ac:dyDescent="0.3">
      <c r="A49" s="15"/>
      <c r="B49" s="95" t="s">
        <v>62</v>
      </c>
      <c r="C49" s="98" t="s">
        <v>105</v>
      </c>
      <c r="D49" s="96" t="s">
        <v>28</v>
      </c>
      <c r="E49" s="89"/>
      <c r="F49" s="89"/>
      <c r="G49" s="18" t="s">
        <v>29</v>
      </c>
      <c r="H49" s="18"/>
      <c r="I49" s="14">
        <v>5</v>
      </c>
      <c r="J49" s="14">
        <f>VLOOKUP(G49,'Scoring Lookup'!$B$3:$C$7,2)*I49</f>
        <v>0</v>
      </c>
      <c r="K49" s="16">
        <f t="shared" si="1"/>
        <v>15</v>
      </c>
    </row>
    <row r="50" spans="1:11" s="10" customFormat="1" ht="28.2" x14ac:dyDescent="0.3">
      <c r="A50" s="15"/>
      <c r="B50" s="95" t="s">
        <v>106</v>
      </c>
      <c r="C50" s="98" t="s">
        <v>107</v>
      </c>
      <c r="D50" s="96" t="s">
        <v>28</v>
      </c>
      <c r="E50" s="89"/>
      <c r="F50" s="89"/>
      <c r="G50" s="18" t="s">
        <v>29</v>
      </c>
      <c r="H50" s="18"/>
      <c r="I50" s="14">
        <v>5</v>
      </c>
      <c r="J50" s="14">
        <f>VLOOKUP(G50,'Scoring Lookup'!$B$3:$C$7,2)*I50</f>
        <v>0</v>
      </c>
      <c r="K50" s="16">
        <f t="shared" si="1"/>
        <v>15</v>
      </c>
    </row>
    <row r="51" spans="1:11" s="10" customFormat="1" x14ac:dyDescent="0.3">
      <c r="A51" s="15"/>
      <c r="B51" s="95" t="s">
        <v>108</v>
      </c>
      <c r="C51" s="98" t="s">
        <v>109</v>
      </c>
      <c r="D51" s="96" t="s">
        <v>28</v>
      </c>
      <c r="E51" s="89"/>
      <c r="F51" s="89"/>
      <c r="G51" s="18" t="s">
        <v>29</v>
      </c>
      <c r="H51" s="18"/>
      <c r="I51" s="14">
        <v>5</v>
      </c>
      <c r="J51" s="14">
        <f>VLOOKUP(G51,'Scoring Lookup'!$B$3:$C$7,2)*I51</f>
        <v>0</v>
      </c>
      <c r="K51" s="16">
        <f t="shared" si="1"/>
        <v>15</v>
      </c>
    </row>
    <row r="52" spans="1:11" s="10" customFormat="1" ht="28.2" x14ac:dyDescent="0.3">
      <c r="A52" s="15"/>
      <c r="B52" s="95" t="s">
        <v>110</v>
      </c>
      <c r="C52" s="98" t="s">
        <v>111</v>
      </c>
      <c r="D52" s="96" t="s">
        <v>28</v>
      </c>
      <c r="E52" s="89"/>
      <c r="F52" s="89"/>
      <c r="G52" s="18" t="s">
        <v>29</v>
      </c>
      <c r="H52" s="18"/>
      <c r="I52" s="14">
        <v>10</v>
      </c>
      <c r="J52" s="14">
        <f>VLOOKUP(G52,'Scoring Lookup'!$B$3:$C$7,2)*I52</f>
        <v>0</v>
      </c>
      <c r="K52" s="16">
        <f t="shared" si="1"/>
        <v>30</v>
      </c>
    </row>
    <row r="53" spans="1:11" s="10" customFormat="1" ht="42" x14ac:dyDescent="0.3">
      <c r="A53" s="15"/>
      <c r="B53" s="95" t="s">
        <v>112</v>
      </c>
      <c r="C53" s="98" t="s">
        <v>113</v>
      </c>
      <c r="D53" s="96" t="s">
        <v>28</v>
      </c>
      <c r="E53" s="89"/>
      <c r="F53" s="89"/>
      <c r="G53" s="18" t="s">
        <v>29</v>
      </c>
      <c r="H53" s="18"/>
      <c r="I53" s="14">
        <v>10</v>
      </c>
      <c r="J53" s="14">
        <f>VLOOKUP(G53,'Scoring Lookup'!$B$3:$C$7,2)*I53</f>
        <v>0</v>
      </c>
      <c r="K53" s="16">
        <f t="shared" si="1"/>
        <v>30</v>
      </c>
    </row>
    <row r="54" spans="1:11" s="10" customFormat="1" ht="28.2" x14ac:dyDescent="0.3">
      <c r="A54" s="15"/>
      <c r="B54" s="95" t="s">
        <v>114</v>
      </c>
      <c r="C54" s="98" t="s">
        <v>115</v>
      </c>
      <c r="D54" s="96" t="s">
        <v>28</v>
      </c>
      <c r="E54" s="89"/>
      <c r="F54" s="89"/>
      <c r="G54" s="18" t="s">
        <v>29</v>
      </c>
      <c r="H54" s="18"/>
      <c r="I54" s="14">
        <v>10</v>
      </c>
      <c r="J54" s="14">
        <f>VLOOKUP(G54,'Scoring Lookup'!$B$3:$C$7,2)*I54</f>
        <v>0</v>
      </c>
      <c r="K54" s="16">
        <f t="shared" si="1"/>
        <v>30</v>
      </c>
    </row>
    <row r="55" spans="1:11" ht="28.2" x14ac:dyDescent="0.3">
      <c r="A55" s="15"/>
      <c r="B55" s="95" t="s">
        <v>116</v>
      </c>
      <c r="C55" s="98" t="s">
        <v>117</v>
      </c>
      <c r="D55" s="96" t="s">
        <v>28</v>
      </c>
      <c r="E55" s="89"/>
      <c r="F55" s="89"/>
      <c r="G55" s="18" t="s">
        <v>29</v>
      </c>
      <c r="H55" s="18"/>
      <c r="I55" s="14">
        <v>5</v>
      </c>
      <c r="J55" s="14">
        <f>VLOOKUP(G55,'Scoring Lookup'!$B$3:$C$7,2)*I55</f>
        <v>0</v>
      </c>
      <c r="K55" s="16">
        <f t="shared" si="1"/>
        <v>15</v>
      </c>
    </row>
    <row r="56" spans="1:11" x14ac:dyDescent="0.3">
      <c r="A56" s="97"/>
      <c r="B56" s="108" t="s">
        <v>118</v>
      </c>
      <c r="C56" s="97" t="s">
        <v>119</v>
      </c>
      <c r="D56" s="41"/>
      <c r="E56" s="90"/>
      <c r="F56" s="90"/>
      <c r="G56" s="34" t="s">
        <v>29</v>
      </c>
      <c r="H56" s="34"/>
      <c r="I56" s="35"/>
      <c r="J56" s="35"/>
      <c r="K56" s="36"/>
    </row>
    <row r="57" spans="1:11" s="10" customFormat="1" x14ac:dyDescent="0.3">
      <c r="A57" s="15"/>
      <c r="B57" s="95" t="s">
        <v>120</v>
      </c>
      <c r="C57" s="98" t="s">
        <v>121</v>
      </c>
      <c r="D57" s="96" t="s">
        <v>28</v>
      </c>
      <c r="E57" s="89"/>
      <c r="F57" s="89"/>
      <c r="G57" s="18" t="s">
        <v>29</v>
      </c>
      <c r="H57" s="18"/>
      <c r="I57" s="14">
        <v>2</v>
      </c>
      <c r="J57" s="14">
        <f>VLOOKUP(G57,'Scoring Lookup'!$B$3:$C$7,2)*I57</f>
        <v>0</v>
      </c>
      <c r="K57" s="16">
        <f t="shared" si="1"/>
        <v>6</v>
      </c>
    </row>
    <row r="58" spans="1:11" s="10" customFormat="1" x14ac:dyDescent="0.3">
      <c r="A58" s="15"/>
      <c r="B58" s="95" t="s">
        <v>122</v>
      </c>
      <c r="C58" s="98" t="s">
        <v>123</v>
      </c>
      <c r="D58" s="96" t="s">
        <v>28</v>
      </c>
      <c r="E58" s="89"/>
      <c r="F58" s="89"/>
      <c r="G58" s="18" t="s">
        <v>29</v>
      </c>
      <c r="H58" s="18"/>
      <c r="I58" s="14">
        <v>2</v>
      </c>
      <c r="J58" s="14">
        <f>VLOOKUP(G58,'Scoring Lookup'!$B$3:$C$7,2)*I58</f>
        <v>0</v>
      </c>
      <c r="K58" s="16">
        <f t="shared" si="1"/>
        <v>6</v>
      </c>
    </row>
    <row r="59" spans="1:11" s="10" customFormat="1" x14ac:dyDescent="0.3">
      <c r="A59" s="15"/>
      <c r="B59" s="95" t="s">
        <v>124</v>
      </c>
      <c r="C59" s="98" t="s">
        <v>125</v>
      </c>
      <c r="D59" s="96" t="s">
        <v>28</v>
      </c>
      <c r="E59" s="89"/>
      <c r="F59" s="89"/>
      <c r="G59" s="18" t="s">
        <v>29</v>
      </c>
      <c r="H59" s="18"/>
      <c r="I59" s="14">
        <v>2</v>
      </c>
      <c r="J59" s="14">
        <f>VLOOKUP(G59,'Scoring Lookup'!$B$3:$C$7,2)*I59</f>
        <v>0</v>
      </c>
      <c r="K59" s="16">
        <f t="shared" si="1"/>
        <v>6</v>
      </c>
    </row>
    <row r="60" spans="1:11" s="10" customFormat="1" x14ac:dyDescent="0.3">
      <c r="A60" s="15"/>
      <c r="B60" s="95" t="s">
        <v>126</v>
      </c>
      <c r="C60" s="98" t="s">
        <v>127</v>
      </c>
      <c r="D60" s="96" t="s">
        <v>28</v>
      </c>
      <c r="E60" s="89"/>
      <c r="F60" s="89"/>
      <c r="G60" s="18" t="s">
        <v>29</v>
      </c>
      <c r="H60" s="18"/>
      <c r="I60" s="14">
        <v>2</v>
      </c>
      <c r="J60" s="14">
        <f>VLOOKUP(G60,'Scoring Lookup'!$B$3:$C$7,2)*I60</f>
        <v>0</v>
      </c>
      <c r="K60" s="16">
        <f t="shared" si="1"/>
        <v>6</v>
      </c>
    </row>
    <row r="61" spans="1:11" s="10" customFormat="1" x14ac:dyDescent="0.3">
      <c r="A61" s="15"/>
      <c r="B61" s="95" t="s">
        <v>128</v>
      </c>
      <c r="C61" s="98" t="s">
        <v>129</v>
      </c>
      <c r="D61" s="96" t="s">
        <v>28</v>
      </c>
      <c r="E61" s="89"/>
      <c r="F61" s="89"/>
      <c r="G61" s="18" t="s">
        <v>29</v>
      </c>
      <c r="H61" s="18"/>
      <c r="I61" s="14">
        <v>2</v>
      </c>
      <c r="J61" s="14">
        <f>VLOOKUP(G61,'Scoring Lookup'!$B$3:$C$7,2)*I61</f>
        <v>0</v>
      </c>
      <c r="K61" s="16">
        <f t="shared" si="1"/>
        <v>6</v>
      </c>
    </row>
    <row r="62" spans="1:11" x14ac:dyDescent="0.3">
      <c r="A62" s="97"/>
      <c r="B62" s="108" t="s">
        <v>130</v>
      </c>
      <c r="C62" s="97" t="s">
        <v>131</v>
      </c>
      <c r="D62" s="41"/>
      <c r="E62" s="90"/>
      <c r="F62" s="90"/>
      <c r="G62" s="34" t="s">
        <v>29</v>
      </c>
      <c r="H62" s="34"/>
      <c r="I62" s="35"/>
      <c r="J62" s="35"/>
      <c r="K62" s="36"/>
    </row>
    <row r="63" spans="1:11" x14ac:dyDescent="0.3">
      <c r="A63" s="15"/>
      <c r="B63" s="95" t="s">
        <v>132</v>
      </c>
      <c r="C63" s="98" t="s">
        <v>133</v>
      </c>
      <c r="D63" s="96" t="s">
        <v>28</v>
      </c>
      <c r="E63" s="89"/>
      <c r="F63" s="89"/>
      <c r="G63" s="18" t="s">
        <v>29</v>
      </c>
      <c r="H63" s="18"/>
      <c r="I63" s="14">
        <v>5</v>
      </c>
      <c r="J63" s="14">
        <f>VLOOKUP(G63,'Scoring Lookup'!$B$3:$C$7,2)*I63</f>
        <v>0</v>
      </c>
      <c r="K63" s="16">
        <f t="shared" si="1"/>
        <v>15</v>
      </c>
    </row>
    <row r="64" spans="1:11" ht="39.6" x14ac:dyDescent="0.3">
      <c r="A64" s="15"/>
      <c r="B64" s="95" t="s">
        <v>134</v>
      </c>
      <c r="C64" s="98" t="s">
        <v>135</v>
      </c>
      <c r="D64" s="96" t="s">
        <v>457</v>
      </c>
      <c r="E64" s="89"/>
      <c r="F64" s="89"/>
      <c r="G64" s="18" t="s">
        <v>29</v>
      </c>
      <c r="H64" s="18"/>
      <c r="I64" s="14">
        <v>15</v>
      </c>
      <c r="J64" s="14">
        <f>VLOOKUP(G64,'Scoring Lookup'!$B$3:$C$7,2)*I64</f>
        <v>0</v>
      </c>
      <c r="K64" s="16">
        <f t="shared" si="1"/>
        <v>45</v>
      </c>
    </row>
    <row r="65" spans="1:11" x14ac:dyDescent="0.3">
      <c r="A65" s="15"/>
      <c r="B65" s="95" t="s">
        <v>136</v>
      </c>
      <c r="C65" s="98" t="s">
        <v>137</v>
      </c>
      <c r="D65" s="96" t="s">
        <v>28</v>
      </c>
      <c r="E65" s="89"/>
      <c r="F65" s="89"/>
      <c r="G65" s="18" t="s">
        <v>29</v>
      </c>
      <c r="H65" s="18"/>
      <c r="I65" s="14">
        <v>10</v>
      </c>
      <c r="J65" s="14">
        <f>VLOOKUP(G65,'Scoring Lookup'!$B$3:$C$7,2)*I65</f>
        <v>0</v>
      </c>
      <c r="K65" s="16">
        <f t="shared" si="1"/>
        <v>30</v>
      </c>
    </row>
    <row r="66" spans="1:11" x14ac:dyDescent="0.3">
      <c r="A66" s="15"/>
      <c r="B66" s="95" t="s">
        <v>138</v>
      </c>
      <c r="C66" s="98" t="s">
        <v>139</v>
      </c>
      <c r="D66" s="96" t="s">
        <v>28</v>
      </c>
      <c r="E66" s="89"/>
      <c r="F66" s="89"/>
      <c r="G66" s="18" t="s">
        <v>29</v>
      </c>
      <c r="H66" s="18"/>
      <c r="I66" s="14">
        <v>5</v>
      </c>
      <c r="J66" s="14">
        <f>VLOOKUP(G66,'Scoring Lookup'!$B$3:$C$7,2)*I66</f>
        <v>0</v>
      </c>
      <c r="K66" s="16">
        <f t="shared" si="1"/>
        <v>15</v>
      </c>
    </row>
    <row r="67" spans="1:11" x14ac:dyDescent="0.3">
      <c r="A67" s="97"/>
      <c r="B67" s="108" t="s">
        <v>140</v>
      </c>
      <c r="C67" s="97" t="s">
        <v>141</v>
      </c>
      <c r="D67" s="41"/>
      <c r="E67" s="90"/>
      <c r="F67" s="90"/>
      <c r="G67" s="34" t="s">
        <v>29</v>
      </c>
      <c r="H67" s="34"/>
      <c r="I67" s="35"/>
      <c r="J67" s="35"/>
      <c r="K67" s="36"/>
    </row>
    <row r="68" spans="1:11" ht="42" x14ac:dyDescent="0.3">
      <c r="A68" s="15"/>
      <c r="B68" s="95" t="s">
        <v>142</v>
      </c>
      <c r="C68" s="98" t="s">
        <v>143</v>
      </c>
      <c r="D68" s="96" t="s">
        <v>28</v>
      </c>
      <c r="E68" s="89"/>
      <c r="F68" s="89"/>
      <c r="G68" s="18" t="s">
        <v>29</v>
      </c>
      <c r="H68" s="18"/>
      <c r="I68" s="14">
        <v>10</v>
      </c>
      <c r="J68" s="14">
        <f>VLOOKUP(G68,'Scoring Lookup'!$B$3:$C$7,2)*I68</f>
        <v>0</v>
      </c>
      <c r="K68" s="16">
        <f t="shared" si="1"/>
        <v>30</v>
      </c>
    </row>
    <row r="69" spans="1:11" ht="42" x14ac:dyDescent="0.3">
      <c r="A69" s="15"/>
      <c r="B69" s="95" t="s">
        <v>144</v>
      </c>
      <c r="C69" s="98" t="s">
        <v>145</v>
      </c>
      <c r="D69" s="96" t="s">
        <v>28</v>
      </c>
      <c r="E69" s="89"/>
      <c r="F69" s="89"/>
      <c r="G69" s="18" t="s">
        <v>29</v>
      </c>
      <c r="H69" s="18"/>
      <c r="I69" s="14">
        <v>10</v>
      </c>
      <c r="J69" s="14">
        <f>VLOOKUP(G69,'Scoring Lookup'!$B$3:$C$7,2)*I69</f>
        <v>0</v>
      </c>
      <c r="K69" s="16">
        <f t="shared" si="1"/>
        <v>30</v>
      </c>
    </row>
    <row r="70" spans="1:11" ht="42" x14ac:dyDescent="0.3">
      <c r="A70" s="15"/>
      <c r="B70" s="95" t="s">
        <v>146</v>
      </c>
      <c r="C70" s="98" t="s">
        <v>147</v>
      </c>
      <c r="D70" s="96" t="s">
        <v>28</v>
      </c>
      <c r="E70" s="89"/>
      <c r="F70" s="89"/>
      <c r="G70" s="18" t="s">
        <v>29</v>
      </c>
      <c r="H70" s="18"/>
      <c r="I70" s="14">
        <v>10</v>
      </c>
      <c r="J70" s="14">
        <f>VLOOKUP(G70,'Scoring Lookup'!$B$3:$C$7,2)*I70</f>
        <v>0</v>
      </c>
      <c r="K70" s="16">
        <f t="shared" si="1"/>
        <v>30</v>
      </c>
    </row>
    <row r="71" spans="1:11" x14ac:dyDescent="0.3">
      <c r="A71" s="97"/>
      <c r="B71" s="108" t="s">
        <v>148</v>
      </c>
      <c r="C71" s="97" t="s">
        <v>149</v>
      </c>
      <c r="D71" s="41"/>
      <c r="E71" s="90"/>
      <c r="F71" s="90"/>
      <c r="G71" s="34" t="s">
        <v>29</v>
      </c>
      <c r="H71" s="34"/>
      <c r="I71" s="35"/>
      <c r="J71" s="35"/>
      <c r="K71" s="36"/>
    </row>
    <row r="72" spans="1:11" ht="55.8" x14ac:dyDescent="0.3">
      <c r="A72" s="15"/>
      <c r="B72" s="95" t="s">
        <v>150</v>
      </c>
      <c r="C72" s="98" t="s">
        <v>151</v>
      </c>
      <c r="D72" s="96" t="s">
        <v>28</v>
      </c>
      <c r="E72" s="89"/>
      <c r="F72" s="89"/>
      <c r="G72" s="18" t="s">
        <v>29</v>
      </c>
      <c r="H72" s="18"/>
      <c r="I72" s="14">
        <v>10</v>
      </c>
      <c r="J72" s="14">
        <f>VLOOKUP(G72,'Scoring Lookup'!$B$3:$C$7,2)*I72</f>
        <v>0</v>
      </c>
      <c r="K72" s="16">
        <f t="shared" si="1"/>
        <v>30</v>
      </c>
    </row>
    <row r="73" spans="1:11" ht="28.2" x14ac:dyDescent="0.3">
      <c r="A73" s="15"/>
      <c r="B73" s="95" t="s">
        <v>152</v>
      </c>
      <c r="C73" s="98" t="s">
        <v>153</v>
      </c>
      <c r="D73" s="96" t="s">
        <v>28</v>
      </c>
      <c r="E73" s="89"/>
      <c r="F73" s="89"/>
      <c r="G73" s="18" t="s">
        <v>29</v>
      </c>
      <c r="H73" s="18"/>
      <c r="I73" s="14">
        <v>10</v>
      </c>
      <c r="J73" s="14">
        <f>VLOOKUP(G73,'Scoring Lookup'!$B$3:$C$7,2)*I73</f>
        <v>0</v>
      </c>
      <c r="K73" s="16">
        <f t="shared" si="1"/>
        <v>30</v>
      </c>
    </row>
    <row r="74" spans="1:11" x14ac:dyDescent="0.3">
      <c r="A74" s="97"/>
      <c r="B74" s="108" t="s">
        <v>154</v>
      </c>
      <c r="C74" s="97" t="s">
        <v>155</v>
      </c>
      <c r="D74" s="41"/>
      <c r="E74" s="90"/>
      <c r="F74" s="90"/>
      <c r="G74" s="34" t="s">
        <v>29</v>
      </c>
      <c r="H74" s="34"/>
      <c r="I74" s="35"/>
      <c r="J74" s="35"/>
      <c r="K74" s="36"/>
    </row>
    <row r="75" spans="1:11" ht="55.8" x14ac:dyDescent="0.3">
      <c r="A75" s="15"/>
      <c r="B75" s="95" t="s">
        <v>156</v>
      </c>
      <c r="C75" s="98" t="s">
        <v>157</v>
      </c>
      <c r="D75" s="96" t="s">
        <v>28</v>
      </c>
      <c r="E75" s="89"/>
      <c r="F75" s="89"/>
      <c r="G75" s="18" t="s">
        <v>29</v>
      </c>
      <c r="H75" s="18"/>
      <c r="I75" s="14">
        <v>10</v>
      </c>
      <c r="J75" s="14">
        <f>VLOOKUP(G75,'Scoring Lookup'!$B$3:$C$7,2)*I75</f>
        <v>0</v>
      </c>
      <c r="K75" s="16">
        <f t="shared" si="1"/>
        <v>30</v>
      </c>
    </row>
    <row r="76" spans="1:11" ht="28.2" x14ac:dyDescent="0.3">
      <c r="A76" s="15"/>
      <c r="B76" s="95" t="s">
        <v>158</v>
      </c>
      <c r="C76" s="98" t="s">
        <v>159</v>
      </c>
      <c r="D76" s="96" t="s">
        <v>28</v>
      </c>
      <c r="E76" s="89"/>
      <c r="F76" s="89"/>
      <c r="G76" s="18" t="s">
        <v>29</v>
      </c>
      <c r="H76" s="18"/>
      <c r="I76" s="14">
        <v>5</v>
      </c>
      <c r="J76" s="14">
        <f>VLOOKUP(G76,'Scoring Lookup'!$B$3:$C$7,2)*I76</f>
        <v>0</v>
      </c>
      <c r="K76" s="16">
        <f t="shared" si="1"/>
        <v>15</v>
      </c>
    </row>
    <row r="77" spans="1:11" ht="28.2" x14ac:dyDescent="0.3">
      <c r="A77" s="15"/>
      <c r="B77" s="95" t="s">
        <v>160</v>
      </c>
      <c r="C77" s="98" t="s">
        <v>161</v>
      </c>
      <c r="D77" s="96" t="s">
        <v>28</v>
      </c>
      <c r="E77" s="89"/>
      <c r="F77" s="89"/>
      <c r="G77" s="18" t="s">
        <v>29</v>
      </c>
      <c r="H77" s="18"/>
      <c r="I77" s="14">
        <v>5</v>
      </c>
      <c r="J77" s="14">
        <f>VLOOKUP(G77,'Scoring Lookup'!$B$3:$C$7,2)*I77</f>
        <v>0</v>
      </c>
      <c r="K77" s="16">
        <f t="shared" si="1"/>
        <v>15</v>
      </c>
    </row>
    <row r="78" spans="1:11" x14ac:dyDescent="0.3">
      <c r="A78" s="97"/>
      <c r="B78" s="108" t="s">
        <v>162</v>
      </c>
      <c r="C78" s="97" t="s">
        <v>163</v>
      </c>
      <c r="D78" s="41"/>
      <c r="E78" s="90"/>
      <c r="F78" s="90"/>
      <c r="G78" s="34" t="s">
        <v>29</v>
      </c>
      <c r="H78" s="34"/>
      <c r="I78" s="35"/>
      <c r="J78" s="35"/>
      <c r="K78" s="36"/>
    </row>
    <row r="79" spans="1:11" ht="42" x14ac:dyDescent="0.3">
      <c r="A79" s="15"/>
      <c r="B79" s="95"/>
      <c r="C79" s="98" t="s">
        <v>164</v>
      </c>
      <c r="D79" s="96" t="s">
        <v>449</v>
      </c>
      <c r="E79" s="89"/>
      <c r="F79" s="89"/>
      <c r="G79" s="18" t="s">
        <v>29</v>
      </c>
      <c r="H79" s="18"/>
      <c r="I79" s="14">
        <v>10</v>
      </c>
      <c r="J79" s="14">
        <f>VLOOKUP(G79,'Scoring Lookup'!$B$3:$C$7,2)*I79</f>
        <v>0</v>
      </c>
      <c r="K79" s="16">
        <f t="shared" si="1"/>
        <v>30</v>
      </c>
    </row>
    <row r="80" spans="1:11" x14ac:dyDescent="0.3">
      <c r="A80" s="97"/>
      <c r="B80" s="108" t="s">
        <v>165</v>
      </c>
      <c r="C80" s="97" t="s">
        <v>166</v>
      </c>
      <c r="D80" s="41"/>
      <c r="E80" s="90"/>
      <c r="F80" s="90"/>
      <c r="G80" s="34" t="s">
        <v>29</v>
      </c>
      <c r="H80" s="34"/>
      <c r="I80" s="35"/>
      <c r="J80" s="35"/>
      <c r="K80" s="36"/>
    </row>
    <row r="81" spans="1:11" ht="28.2" x14ac:dyDescent="0.3">
      <c r="A81" s="15"/>
      <c r="B81" s="95" t="s">
        <v>167</v>
      </c>
      <c r="C81" s="98" t="s">
        <v>168</v>
      </c>
      <c r="D81" s="96" t="s">
        <v>28</v>
      </c>
      <c r="E81" s="89"/>
      <c r="F81" s="89"/>
      <c r="G81" s="18" t="s">
        <v>29</v>
      </c>
      <c r="H81" s="18"/>
      <c r="I81" s="14">
        <v>10</v>
      </c>
      <c r="J81" s="14">
        <f>VLOOKUP(G81,'Scoring Lookup'!$B$3:$C$7,2)*I81</f>
        <v>0</v>
      </c>
      <c r="K81" s="16">
        <f t="shared" si="1"/>
        <v>30</v>
      </c>
    </row>
    <row r="82" spans="1:11" x14ac:dyDescent="0.3">
      <c r="A82" s="15"/>
      <c r="B82" s="95" t="s">
        <v>169</v>
      </c>
      <c r="C82" s="98" t="s">
        <v>170</v>
      </c>
      <c r="D82" s="96" t="s">
        <v>28</v>
      </c>
      <c r="E82" s="89"/>
      <c r="F82" s="89"/>
      <c r="G82" s="18" t="s">
        <v>29</v>
      </c>
      <c r="H82" s="18"/>
      <c r="I82" s="14">
        <v>10</v>
      </c>
      <c r="J82" s="14">
        <f>VLOOKUP(G82,'Scoring Lookup'!$B$3:$C$7,2)*I82</f>
        <v>0</v>
      </c>
      <c r="K82" s="16">
        <f t="shared" si="1"/>
        <v>30</v>
      </c>
    </row>
    <row r="83" spans="1:11" ht="42" x14ac:dyDescent="0.3">
      <c r="A83" s="15"/>
      <c r="B83" s="95" t="s">
        <v>171</v>
      </c>
      <c r="C83" s="98" t="s">
        <v>172</v>
      </c>
      <c r="D83" s="96" t="s">
        <v>28</v>
      </c>
      <c r="E83" s="89"/>
      <c r="F83" s="89"/>
      <c r="G83" s="18" t="s">
        <v>29</v>
      </c>
      <c r="H83" s="18"/>
      <c r="I83" s="14">
        <v>5</v>
      </c>
      <c r="J83" s="14">
        <f>VLOOKUP(G83,'Scoring Lookup'!$B$3:$C$7,2)*I83</f>
        <v>0</v>
      </c>
      <c r="K83" s="16">
        <f t="shared" si="1"/>
        <v>15</v>
      </c>
    </row>
    <row r="84" spans="1:11" ht="42" x14ac:dyDescent="0.3">
      <c r="A84" s="15"/>
      <c r="B84" s="95" t="s">
        <v>173</v>
      </c>
      <c r="C84" s="98" t="s">
        <v>172</v>
      </c>
      <c r="D84" s="96" t="s">
        <v>451</v>
      </c>
      <c r="E84" s="89"/>
      <c r="F84" s="89"/>
      <c r="G84" s="18" t="s">
        <v>29</v>
      </c>
      <c r="H84" s="18"/>
      <c r="I84" s="14"/>
      <c r="J84" s="14"/>
      <c r="K84" s="16"/>
    </row>
    <row r="85" spans="1:11" x14ac:dyDescent="0.3">
      <c r="A85" s="15"/>
      <c r="B85" s="95" t="s">
        <v>174</v>
      </c>
      <c r="C85" s="98" t="s">
        <v>175</v>
      </c>
      <c r="D85" s="96" t="s">
        <v>28</v>
      </c>
      <c r="E85" s="89"/>
      <c r="F85" s="89"/>
      <c r="G85" s="18" t="s">
        <v>29</v>
      </c>
      <c r="H85" s="18"/>
      <c r="I85" s="14">
        <v>5</v>
      </c>
      <c r="J85" s="14">
        <f>VLOOKUP(G85,'Scoring Lookup'!$B$3:$C$7,2)*I85</f>
        <v>0</v>
      </c>
      <c r="K85" s="16">
        <f t="shared" si="1"/>
        <v>15</v>
      </c>
    </row>
    <row r="86" spans="1:11" x14ac:dyDescent="0.3">
      <c r="A86" s="15"/>
      <c r="B86" s="95" t="s">
        <v>176</v>
      </c>
      <c r="C86" s="98" t="s">
        <v>177</v>
      </c>
      <c r="D86" s="96" t="s">
        <v>28</v>
      </c>
      <c r="E86" s="89"/>
      <c r="F86" s="89"/>
      <c r="G86" s="18" t="s">
        <v>29</v>
      </c>
      <c r="H86" s="18"/>
      <c r="I86" s="14">
        <v>5</v>
      </c>
      <c r="J86" s="14">
        <f>VLOOKUP(G86,'Scoring Lookup'!$B$3:$C$7,2)*I86</f>
        <v>0</v>
      </c>
      <c r="K86" s="16">
        <f t="shared" si="1"/>
        <v>15</v>
      </c>
    </row>
    <row r="87" spans="1:11" ht="55.8" x14ac:dyDescent="0.3">
      <c r="A87" s="15"/>
      <c r="B87" s="95" t="s">
        <v>178</v>
      </c>
      <c r="C87" s="98" t="s">
        <v>179</v>
      </c>
      <c r="D87" s="96" t="s">
        <v>449</v>
      </c>
      <c r="E87" s="89"/>
      <c r="F87" s="89"/>
      <c r="G87" s="18" t="s">
        <v>29</v>
      </c>
      <c r="H87" s="18"/>
      <c r="I87" s="14">
        <v>10</v>
      </c>
      <c r="J87" s="14">
        <f>VLOOKUP(G87,'Scoring Lookup'!$B$3:$C$7,2)*I87</f>
        <v>0</v>
      </c>
      <c r="K87" s="16">
        <f t="shared" si="1"/>
        <v>30</v>
      </c>
    </row>
    <row r="88" spans="1:11" x14ac:dyDescent="0.3">
      <c r="A88" s="97"/>
      <c r="B88" s="108" t="s">
        <v>180</v>
      </c>
      <c r="C88" s="97" t="s">
        <v>181</v>
      </c>
      <c r="D88" s="41"/>
      <c r="E88" s="90"/>
      <c r="F88" s="90"/>
      <c r="G88" s="34" t="s">
        <v>29</v>
      </c>
      <c r="H88" s="34"/>
      <c r="I88" s="35"/>
      <c r="J88" s="35"/>
      <c r="K88" s="36"/>
    </row>
    <row r="89" spans="1:11" x14ac:dyDescent="0.3">
      <c r="A89" s="15"/>
      <c r="B89" s="95" t="s">
        <v>182</v>
      </c>
      <c r="C89" s="98" t="s">
        <v>183</v>
      </c>
      <c r="D89" s="96" t="s">
        <v>478</v>
      </c>
      <c r="E89" s="89"/>
      <c r="F89" s="89"/>
      <c r="G89" s="18" t="s">
        <v>29</v>
      </c>
      <c r="H89" s="18"/>
      <c r="I89" s="14">
        <v>10</v>
      </c>
      <c r="J89" s="14">
        <f>VLOOKUP(G89,'Scoring Lookup'!$B$3:$C$7,2)*I89</f>
        <v>0</v>
      </c>
      <c r="K89" s="16">
        <f t="shared" si="1"/>
        <v>30</v>
      </c>
    </row>
    <row r="90" spans="1:11" ht="28.2" x14ac:dyDescent="0.3">
      <c r="A90" s="15"/>
      <c r="B90" s="95" t="s">
        <v>184</v>
      </c>
      <c r="C90" s="98" t="s">
        <v>185</v>
      </c>
      <c r="D90" s="96" t="s">
        <v>28</v>
      </c>
      <c r="E90" s="89"/>
      <c r="F90" s="89"/>
      <c r="G90" s="18" t="s">
        <v>29</v>
      </c>
      <c r="H90" s="18"/>
      <c r="I90" s="14">
        <v>10</v>
      </c>
      <c r="J90" s="14">
        <f>VLOOKUP(G90,'Scoring Lookup'!$B$3:$C$7,2)*I90</f>
        <v>0</v>
      </c>
      <c r="K90" s="16">
        <f t="shared" si="1"/>
        <v>30</v>
      </c>
    </row>
    <row r="91" spans="1:11" ht="26.4" x14ac:dyDescent="0.3">
      <c r="A91" s="15"/>
      <c r="B91" s="95" t="s">
        <v>186</v>
      </c>
      <c r="C91" s="98" t="s">
        <v>187</v>
      </c>
      <c r="D91" s="96" t="s">
        <v>449</v>
      </c>
      <c r="E91" s="89"/>
      <c r="F91" s="89"/>
      <c r="G91" s="18" t="s">
        <v>29</v>
      </c>
      <c r="H91" s="18"/>
      <c r="I91" s="14">
        <v>15</v>
      </c>
      <c r="J91" s="14">
        <f>VLOOKUP(G91,'Scoring Lookup'!$B$3:$C$7,2)*I91</f>
        <v>0</v>
      </c>
      <c r="K91" s="16">
        <f t="shared" si="1"/>
        <v>45</v>
      </c>
    </row>
    <row r="92" spans="1:11" x14ac:dyDescent="0.3">
      <c r="A92" s="97"/>
      <c r="B92" s="108" t="s">
        <v>188</v>
      </c>
      <c r="C92" s="97" t="s">
        <v>189</v>
      </c>
      <c r="D92" s="41"/>
      <c r="E92" s="90"/>
      <c r="F92" s="90"/>
      <c r="G92" s="34" t="s">
        <v>29</v>
      </c>
      <c r="H92" s="34"/>
      <c r="I92" s="35"/>
      <c r="J92" s="35"/>
      <c r="K92" s="36"/>
    </row>
    <row r="93" spans="1:11" s="10" customFormat="1" ht="26.4" x14ac:dyDescent="0.3">
      <c r="A93" s="103"/>
      <c r="B93" s="95" t="s">
        <v>190</v>
      </c>
      <c r="C93" s="98" t="s">
        <v>191</v>
      </c>
      <c r="D93" s="96" t="s">
        <v>449</v>
      </c>
      <c r="E93" s="89"/>
      <c r="F93" s="89"/>
      <c r="G93" s="18" t="s">
        <v>29</v>
      </c>
      <c r="H93" s="18"/>
      <c r="I93" s="14">
        <v>10</v>
      </c>
      <c r="J93" s="14">
        <f>VLOOKUP(G93,'Scoring Lookup'!$B$3:$C$7,2)*I93</f>
        <v>0</v>
      </c>
      <c r="K93" s="16">
        <f t="shared" si="1"/>
        <v>30</v>
      </c>
    </row>
    <row r="94" spans="1:11" s="10" customFormat="1" x14ac:dyDescent="0.3">
      <c r="A94" s="103"/>
      <c r="B94" s="95" t="s">
        <v>192</v>
      </c>
      <c r="C94" s="98" t="s">
        <v>193</v>
      </c>
      <c r="D94" s="96" t="s">
        <v>28</v>
      </c>
      <c r="E94" s="89"/>
      <c r="F94" s="89"/>
      <c r="G94" s="18" t="s">
        <v>29</v>
      </c>
      <c r="H94" s="18"/>
      <c r="I94" s="14">
        <v>10</v>
      </c>
      <c r="J94" s="14">
        <f>VLOOKUP(G94,'Scoring Lookup'!$B$3:$C$7,2)*I94</f>
        <v>0</v>
      </c>
      <c r="K94" s="16">
        <f t="shared" si="1"/>
        <v>30</v>
      </c>
    </row>
    <row r="95" spans="1:11" x14ac:dyDescent="0.3">
      <c r="A95" s="15"/>
      <c r="B95" s="95" t="s">
        <v>194</v>
      </c>
      <c r="C95" s="98" t="s">
        <v>195</v>
      </c>
      <c r="D95" s="96" t="s">
        <v>28</v>
      </c>
      <c r="E95" s="89"/>
      <c r="F95" s="89"/>
      <c r="G95" s="18" t="s">
        <v>29</v>
      </c>
      <c r="H95" s="18"/>
      <c r="I95" s="14">
        <v>10</v>
      </c>
      <c r="J95" s="14">
        <f>VLOOKUP(G95,'Scoring Lookup'!$B$3:$C$7,2)*I95</f>
        <v>0</v>
      </c>
      <c r="K95" s="16">
        <f t="shared" si="1"/>
        <v>30</v>
      </c>
    </row>
    <row r="96" spans="1:11" ht="28.2" x14ac:dyDescent="0.3">
      <c r="A96" s="15"/>
      <c r="B96" s="95" t="s">
        <v>196</v>
      </c>
      <c r="C96" s="98" t="s">
        <v>197</v>
      </c>
      <c r="D96" s="96" t="s">
        <v>28</v>
      </c>
      <c r="E96" s="89"/>
      <c r="F96" s="89"/>
      <c r="G96" s="18" t="s">
        <v>29</v>
      </c>
      <c r="H96" s="18"/>
      <c r="I96" s="14">
        <v>10</v>
      </c>
      <c r="J96" s="14">
        <f>VLOOKUP(G96,'Scoring Lookup'!$B$3:$C$7,2)*I96</f>
        <v>0</v>
      </c>
      <c r="K96" s="16">
        <f t="shared" si="1"/>
        <v>30</v>
      </c>
    </row>
    <row r="97" spans="1:11" ht="26.4" x14ac:dyDescent="0.3">
      <c r="A97" s="15"/>
      <c r="B97" s="95" t="s">
        <v>198</v>
      </c>
      <c r="C97" s="98" t="s">
        <v>199</v>
      </c>
      <c r="D97" s="96" t="s">
        <v>452</v>
      </c>
      <c r="E97" s="89"/>
      <c r="F97" s="89"/>
      <c r="G97" s="18" t="s">
        <v>29</v>
      </c>
      <c r="H97" s="18"/>
      <c r="I97" s="14">
        <v>10</v>
      </c>
      <c r="J97" s="14">
        <f>VLOOKUP(G97,'Scoring Lookup'!$B$3:$C$7,2)*I97</f>
        <v>0</v>
      </c>
      <c r="K97" s="16">
        <f t="shared" si="1"/>
        <v>30</v>
      </c>
    </row>
    <row r="98" spans="1:11" x14ac:dyDescent="0.3">
      <c r="A98" s="115"/>
      <c r="B98" s="117"/>
      <c r="C98" s="118"/>
      <c r="D98" s="96"/>
      <c r="E98" s="89"/>
      <c r="F98" s="89"/>
      <c r="G98" s="18"/>
      <c r="H98" s="18"/>
      <c r="I98" s="119" t="s">
        <v>428</v>
      </c>
      <c r="J98" s="119">
        <f>SUM(J34:J97)</f>
        <v>0</v>
      </c>
      <c r="K98" s="16">
        <f>SUM(K34:K97)</f>
        <v>1245</v>
      </c>
    </row>
    <row r="99" spans="1:11" x14ac:dyDescent="0.3">
      <c r="A99" s="97"/>
      <c r="B99" s="108">
        <v>3.4</v>
      </c>
      <c r="C99" s="97" t="s">
        <v>200</v>
      </c>
      <c r="D99" s="41"/>
      <c r="E99" s="90"/>
      <c r="F99" s="90"/>
      <c r="G99" s="34" t="s">
        <v>29</v>
      </c>
      <c r="H99" s="34"/>
      <c r="I99" s="110"/>
      <c r="J99" s="35"/>
      <c r="K99" s="36"/>
    </row>
    <row r="100" spans="1:11" ht="26.4" x14ac:dyDescent="0.3">
      <c r="A100" s="15"/>
      <c r="B100" s="95" t="s">
        <v>201</v>
      </c>
      <c r="C100" s="98" t="s">
        <v>33</v>
      </c>
      <c r="D100" s="96" t="s">
        <v>453</v>
      </c>
      <c r="E100" s="89"/>
      <c r="F100" s="89"/>
      <c r="G100" s="18" t="s">
        <v>29</v>
      </c>
      <c r="H100" s="18"/>
      <c r="I100" s="14">
        <v>10</v>
      </c>
      <c r="J100" s="14">
        <f>VLOOKUP(G100,'Scoring Lookup'!$B$3:$C$7,2)*I100</f>
        <v>0</v>
      </c>
      <c r="K100" s="16">
        <f t="shared" si="1"/>
        <v>30</v>
      </c>
    </row>
    <row r="101" spans="1:11" ht="28.2" x14ac:dyDescent="0.3">
      <c r="A101" s="15"/>
      <c r="B101" s="95" t="s">
        <v>202</v>
      </c>
      <c r="C101" s="98" t="s">
        <v>203</v>
      </c>
      <c r="D101" s="96" t="s">
        <v>28</v>
      </c>
      <c r="E101" s="89"/>
      <c r="F101" s="89"/>
      <c r="G101" s="18" t="s">
        <v>29</v>
      </c>
      <c r="H101" s="18"/>
      <c r="I101" s="14">
        <v>10</v>
      </c>
      <c r="J101" s="14">
        <f>VLOOKUP(G101,'Scoring Lookup'!$B$3:$C$7,2)*I101</f>
        <v>0</v>
      </c>
      <c r="K101" s="16">
        <f t="shared" si="1"/>
        <v>30</v>
      </c>
    </row>
    <row r="102" spans="1:11" ht="42" x14ac:dyDescent="0.3">
      <c r="A102" s="15"/>
      <c r="B102" s="95" t="s">
        <v>204</v>
      </c>
      <c r="C102" s="98" t="s">
        <v>205</v>
      </c>
      <c r="D102" s="96" t="s">
        <v>28</v>
      </c>
      <c r="E102" s="89"/>
      <c r="F102" s="89"/>
      <c r="G102" s="18" t="s">
        <v>29</v>
      </c>
      <c r="H102" s="18"/>
      <c r="I102" s="14">
        <v>10</v>
      </c>
      <c r="J102" s="14">
        <f>VLOOKUP(G102,'Scoring Lookup'!$B$3:$C$7,2)*I102</f>
        <v>0</v>
      </c>
      <c r="K102" s="16">
        <f t="shared" si="1"/>
        <v>30</v>
      </c>
    </row>
    <row r="103" spans="1:11" ht="28.2" x14ac:dyDescent="0.3">
      <c r="A103" s="15"/>
      <c r="B103" s="95" t="s">
        <v>206</v>
      </c>
      <c r="C103" s="98" t="s">
        <v>207</v>
      </c>
      <c r="D103" s="96" t="s">
        <v>28</v>
      </c>
      <c r="E103" s="89"/>
      <c r="F103" s="89"/>
      <c r="G103" s="18" t="s">
        <v>29</v>
      </c>
      <c r="H103" s="18"/>
      <c r="I103" s="14">
        <v>10</v>
      </c>
      <c r="J103" s="14">
        <f>VLOOKUP(G103,'Scoring Lookup'!$B$3:$C$7,2)*I103</f>
        <v>0</v>
      </c>
      <c r="K103" s="16">
        <f t="shared" si="1"/>
        <v>30</v>
      </c>
    </row>
    <row r="104" spans="1:11" ht="28.2" x14ac:dyDescent="0.3">
      <c r="A104" s="15"/>
      <c r="B104" s="95" t="s">
        <v>208</v>
      </c>
      <c r="C104" s="98" t="s">
        <v>209</v>
      </c>
      <c r="D104" s="96" t="s">
        <v>28</v>
      </c>
      <c r="E104" s="89"/>
      <c r="F104" s="89"/>
      <c r="G104" s="18" t="s">
        <v>29</v>
      </c>
      <c r="H104" s="18"/>
      <c r="I104" s="14">
        <v>10</v>
      </c>
      <c r="J104" s="14">
        <f>VLOOKUP(G104,'Scoring Lookup'!$B$3:$C$7,2)*I104</f>
        <v>0</v>
      </c>
      <c r="K104" s="16">
        <f t="shared" si="1"/>
        <v>30</v>
      </c>
    </row>
    <row r="105" spans="1:11" ht="28.2" x14ac:dyDescent="0.3">
      <c r="A105" s="15"/>
      <c r="B105" s="95" t="s">
        <v>210</v>
      </c>
      <c r="C105" s="98" t="s">
        <v>211</v>
      </c>
      <c r="D105" s="96" t="s">
        <v>28</v>
      </c>
      <c r="E105" s="89"/>
      <c r="F105" s="89"/>
      <c r="G105" s="18" t="s">
        <v>29</v>
      </c>
      <c r="H105" s="18"/>
      <c r="I105" s="14">
        <v>10</v>
      </c>
      <c r="J105" s="14">
        <f>VLOOKUP(G105,'Scoring Lookup'!$B$3:$C$7,2)*I105</f>
        <v>0</v>
      </c>
      <c r="K105" s="16">
        <f t="shared" ref="K105:K160" si="2">I105*3</f>
        <v>30</v>
      </c>
    </row>
    <row r="106" spans="1:11" ht="28.2" x14ac:dyDescent="0.3">
      <c r="A106" s="15"/>
      <c r="B106" s="95" t="s">
        <v>212</v>
      </c>
      <c r="C106" s="98" t="s">
        <v>213</v>
      </c>
      <c r="D106" s="96"/>
      <c r="E106" s="89"/>
      <c r="F106" s="89"/>
      <c r="G106" s="18" t="s">
        <v>29</v>
      </c>
      <c r="H106" s="18"/>
      <c r="I106" s="14"/>
      <c r="J106" s="14"/>
      <c r="K106" s="16"/>
    </row>
    <row r="107" spans="1:11" ht="28.2" x14ac:dyDescent="0.3">
      <c r="A107" s="15"/>
      <c r="B107" s="95" t="s">
        <v>58</v>
      </c>
      <c r="C107" s="98" t="s">
        <v>214</v>
      </c>
      <c r="D107" s="96" t="s">
        <v>449</v>
      </c>
      <c r="E107" s="89"/>
      <c r="F107" s="89"/>
      <c r="G107" s="18" t="s">
        <v>29</v>
      </c>
      <c r="H107" s="18"/>
      <c r="I107" s="14">
        <v>10</v>
      </c>
      <c r="J107" s="14">
        <f>VLOOKUP(G107,'Scoring Lookup'!$B$3:$C$7,2)*I107</f>
        <v>0</v>
      </c>
      <c r="K107" s="16">
        <f t="shared" si="2"/>
        <v>30</v>
      </c>
    </row>
    <row r="108" spans="1:11" ht="28.2" x14ac:dyDescent="0.3">
      <c r="A108" s="15"/>
      <c r="B108" s="95" t="s">
        <v>60</v>
      </c>
      <c r="C108" s="98" t="s">
        <v>215</v>
      </c>
      <c r="D108" s="96" t="s">
        <v>449</v>
      </c>
      <c r="E108" s="89"/>
      <c r="F108" s="89"/>
      <c r="G108" s="18" t="s">
        <v>29</v>
      </c>
      <c r="H108" s="18"/>
      <c r="I108" s="14">
        <v>10</v>
      </c>
      <c r="J108" s="14">
        <f>VLOOKUP(G108,'Scoring Lookup'!$B$3:$C$7,2)*I108</f>
        <v>0</v>
      </c>
      <c r="K108" s="16">
        <f t="shared" si="2"/>
        <v>30</v>
      </c>
    </row>
    <row r="109" spans="1:11" ht="28.2" x14ac:dyDescent="0.3">
      <c r="A109" s="15"/>
      <c r="B109" s="95" t="s">
        <v>62</v>
      </c>
      <c r="C109" s="98" t="s">
        <v>216</v>
      </c>
      <c r="D109" s="96" t="s">
        <v>449</v>
      </c>
      <c r="E109" s="89"/>
      <c r="F109" s="89"/>
      <c r="G109" s="18" t="s">
        <v>29</v>
      </c>
      <c r="H109" s="18"/>
      <c r="I109" s="14">
        <v>10</v>
      </c>
      <c r="J109" s="14">
        <f>VLOOKUP(G109,'Scoring Lookup'!$B$3:$C$7,2)*I109</f>
        <v>0</v>
      </c>
      <c r="K109" s="16">
        <f t="shared" si="2"/>
        <v>30</v>
      </c>
    </row>
    <row r="110" spans="1:11" ht="28.2" x14ac:dyDescent="0.3">
      <c r="A110" s="15"/>
      <c r="B110" s="95" t="s">
        <v>63</v>
      </c>
      <c r="C110" s="98" t="s">
        <v>217</v>
      </c>
      <c r="D110" s="96" t="s">
        <v>28</v>
      </c>
      <c r="E110" s="89"/>
      <c r="F110" s="89"/>
      <c r="G110" s="18" t="s">
        <v>29</v>
      </c>
      <c r="H110" s="18"/>
      <c r="I110" s="14">
        <v>10</v>
      </c>
      <c r="J110" s="14">
        <f>VLOOKUP(G110,'Scoring Lookup'!$B$3:$C$7,2)*I110</f>
        <v>0</v>
      </c>
      <c r="K110" s="16">
        <f t="shared" si="2"/>
        <v>30</v>
      </c>
    </row>
    <row r="111" spans="1:11" ht="42" x14ac:dyDescent="0.3">
      <c r="A111" s="15"/>
      <c r="B111" s="95" t="s">
        <v>65</v>
      </c>
      <c r="C111" s="98" t="s">
        <v>218</v>
      </c>
      <c r="D111" s="96" t="s">
        <v>28</v>
      </c>
      <c r="E111" s="89"/>
      <c r="F111" s="89"/>
      <c r="G111" s="18" t="s">
        <v>29</v>
      </c>
      <c r="H111" s="18"/>
      <c r="I111" s="14">
        <v>10</v>
      </c>
      <c r="J111" s="14">
        <f>VLOOKUP(G111,'Scoring Lookup'!$B$3:$C$7,2)*I111</f>
        <v>0</v>
      </c>
      <c r="K111" s="16">
        <f t="shared" si="2"/>
        <v>30</v>
      </c>
    </row>
    <row r="112" spans="1:11" ht="42" x14ac:dyDescent="0.3">
      <c r="A112" s="15"/>
      <c r="B112" s="95" t="s">
        <v>219</v>
      </c>
      <c r="C112" s="98" t="s">
        <v>220</v>
      </c>
      <c r="D112" s="96" t="s">
        <v>449</v>
      </c>
      <c r="E112" s="89"/>
      <c r="F112" s="89"/>
      <c r="G112" s="18" t="s">
        <v>29</v>
      </c>
      <c r="H112" s="18"/>
      <c r="I112" s="14">
        <v>10</v>
      </c>
      <c r="J112" s="14">
        <f>VLOOKUP(G112,'Scoring Lookup'!$B$3:$C$7,2)*I112</f>
        <v>0</v>
      </c>
      <c r="K112" s="16">
        <f t="shared" si="2"/>
        <v>30</v>
      </c>
    </row>
    <row r="113" spans="1:11" x14ac:dyDescent="0.3">
      <c r="A113" s="115"/>
      <c r="B113" s="117"/>
      <c r="C113" s="118"/>
      <c r="D113" s="96"/>
      <c r="E113" s="89"/>
      <c r="F113" s="89"/>
      <c r="G113" s="18"/>
      <c r="H113" s="18"/>
      <c r="I113" s="119" t="s">
        <v>428</v>
      </c>
      <c r="J113" s="119">
        <f>SUM(J100:J112)</f>
        <v>0</v>
      </c>
      <c r="K113" s="16">
        <f>SUM(K100:K112)</f>
        <v>360</v>
      </c>
    </row>
    <row r="114" spans="1:11" x14ac:dyDescent="0.3">
      <c r="A114" s="97"/>
      <c r="B114" s="108">
        <v>3.5</v>
      </c>
      <c r="C114" s="97" t="s">
        <v>221</v>
      </c>
      <c r="D114" s="41"/>
      <c r="E114" s="90"/>
      <c r="F114" s="90"/>
      <c r="G114" s="34" t="s">
        <v>29</v>
      </c>
      <c r="H114" s="34"/>
      <c r="I114" s="110"/>
      <c r="J114" s="35"/>
      <c r="K114" s="36"/>
    </row>
    <row r="115" spans="1:11" ht="28.2" x14ac:dyDescent="0.3">
      <c r="A115" s="15"/>
      <c r="B115" s="95" t="s">
        <v>222</v>
      </c>
      <c r="C115" s="98" t="s">
        <v>223</v>
      </c>
      <c r="D115" s="96" t="s">
        <v>28</v>
      </c>
      <c r="E115" s="89"/>
      <c r="F115" s="89"/>
      <c r="G115" s="18" t="s">
        <v>29</v>
      </c>
      <c r="H115" s="18"/>
      <c r="I115" s="14">
        <v>10</v>
      </c>
      <c r="J115" s="14">
        <f>VLOOKUP(G115,'Scoring Lookup'!$B$3:$C$7,2)*I115</f>
        <v>0</v>
      </c>
      <c r="K115" s="16">
        <f t="shared" si="2"/>
        <v>30</v>
      </c>
    </row>
    <row r="116" spans="1:11" ht="28.2" x14ac:dyDescent="0.3">
      <c r="A116" s="15"/>
      <c r="B116" s="95" t="s">
        <v>224</v>
      </c>
      <c r="C116" s="98" t="s">
        <v>225</v>
      </c>
      <c r="D116" s="96" t="s">
        <v>28</v>
      </c>
      <c r="E116" s="89"/>
      <c r="F116" s="89"/>
      <c r="G116" s="18" t="s">
        <v>29</v>
      </c>
      <c r="H116" s="18"/>
      <c r="I116" s="14">
        <v>10</v>
      </c>
      <c r="J116" s="14">
        <f>VLOOKUP(G116,'Scoring Lookup'!$B$3:$C$7,2)*I116</f>
        <v>0</v>
      </c>
      <c r="K116" s="16">
        <f t="shared" si="2"/>
        <v>30</v>
      </c>
    </row>
    <row r="117" spans="1:11" ht="42" x14ac:dyDescent="0.3">
      <c r="A117" s="15"/>
      <c r="B117" s="95" t="s">
        <v>226</v>
      </c>
      <c r="C117" s="98" t="s">
        <v>227</v>
      </c>
      <c r="D117" s="96" t="s">
        <v>454</v>
      </c>
      <c r="E117" s="89"/>
      <c r="F117" s="89"/>
      <c r="G117" s="18" t="s">
        <v>29</v>
      </c>
      <c r="H117" s="18"/>
      <c r="I117" s="14">
        <v>10</v>
      </c>
      <c r="J117" s="14">
        <f>VLOOKUP(G117,'Scoring Lookup'!$B$3:$C$7,2)*I117</f>
        <v>0</v>
      </c>
      <c r="K117" s="16">
        <f t="shared" si="2"/>
        <v>30</v>
      </c>
    </row>
    <row r="118" spans="1:11" ht="42" x14ac:dyDescent="0.3">
      <c r="A118" s="15"/>
      <c r="B118" s="95" t="s">
        <v>228</v>
      </c>
      <c r="C118" s="98" t="s">
        <v>229</v>
      </c>
      <c r="D118" s="96" t="s">
        <v>28</v>
      </c>
      <c r="E118" s="89"/>
      <c r="F118" s="89"/>
      <c r="G118" s="18" t="s">
        <v>29</v>
      </c>
      <c r="H118" s="18"/>
      <c r="I118" s="14">
        <v>10</v>
      </c>
      <c r="J118" s="14">
        <f>VLOOKUP(G118,'Scoring Lookup'!$B$3:$C$7,2)*I118</f>
        <v>0</v>
      </c>
      <c r="K118" s="16">
        <f t="shared" si="2"/>
        <v>30</v>
      </c>
    </row>
    <row r="119" spans="1:11" ht="55.8" x14ac:dyDescent="0.3">
      <c r="A119" s="15"/>
      <c r="B119" s="95" t="s">
        <v>230</v>
      </c>
      <c r="C119" s="98" t="s">
        <v>231</v>
      </c>
      <c r="D119" s="96" t="s">
        <v>28</v>
      </c>
      <c r="E119" s="89"/>
      <c r="F119" s="89"/>
      <c r="G119" s="18" t="s">
        <v>29</v>
      </c>
      <c r="H119" s="18"/>
      <c r="I119" s="14">
        <v>10</v>
      </c>
      <c r="J119" s="14">
        <f>VLOOKUP(G119,'Scoring Lookup'!$B$3:$C$7,2)*I119</f>
        <v>0</v>
      </c>
      <c r="K119" s="16">
        <f t="shared" si="2"/>
        <v>30</v>
      </c>
    </row>
    <row r="120" spans="1:11" ht="55.8" x14ac:dyDescent="0.3">
      <c r="A120" s="15"/>
      <c r="B120" s="95" t="s">
        <v>232</v>
      </c>
      <c r="C120" s="98" t="s">
        <v>233</v>
      </c>
      <c r="D120" s="96" t="s">
        <v>28</v>
      </c>
      <c r="E120" s="89"/>
      <c r="F120" s="89"/>
      <c r="G120" s="18" t="s">
        <v>29</v>
      </c>
      <c r="H120" s="18"/>
      <c r="I120" s="14">
        <v>10</v>
      </c>
      <c r="J120" s="14">
        <f>VLOOKUP(G120,'Scoring Lookup'!$B$3:$C$7,2)*I120</f>
        <v>0</v>
      </c>
      <c r="K120" s="16">
        <f t="shared" si="2"/>
        <v>30</v>
      </c>
    </row>
    <row r="121" spans="1:11" ht="28.2" x14ac:dyDescent="0.3">
      <c r="A121" s="15"/>
      <c r="B121" s="95" t="s">
        <v>234</v>
      </c>
      <c r="C121" s="98" t="s">
        <v>235</v>
      </c>
      <c r="D121" s="96" t="s">
        <v>455</v>
      </c>
      <c r="E121" s="89"/>
      <c r="F121" s="89"/>
      <c r="G121" s="18" t="s">
        <v>29</v>
      </c>
      <c r="H121" s="18"/>
      <c r="I121" s="14">
        <v>10</v>
      </c>
      <c r="J121" s="14">
        <f>VLOOKUP(G121,'Scoring Lookup'!$B$3:$C$7,2)*I121</f>
        <v>0</v>
      </c>
      <c r="K121" s="16">
        <f t="shared" si="2"/>
        <v>30</v>
      </c>
    </row>
    <row r="122" spans="1:11" ht="55.8" x14ac:dyDescent="0.3">
      <c r="A122" s="15"/>
      <c r="B122" s="95" t="s">
        <v>236</v>
      </c>
      <c r="C122" s="98" t="s">
        <v>237</v>
      </c>
      <c r="D122" s="96" t="s">
        <v>28</v>
      </c>
      <c r="E122" s="89"/>
      <c r="F122" s="89"/>
      <c r="G122" s="18" t="s">
        <v>29</v>
      </c>
      <c r="H122" s="18"/>
      <c r="I122" s="14">
        <v>10</v>
      </c>
      <c r="J122" s="14">
        <f>VLOOKUP(G122,'Scoring Lookup'!$B$3:$C$7,2)*I122</f>
        <v>0</v>
      </c>
      <c r="K122" s="16">
        <f t="shared" si="2"/>
        <v>30</v>
      </c>
    </row>
    <row r="123" spans="1:11" ht="42" x14ac:dyDescent="0.3">
      <c r="A123" s="15"/>
      <c r="B123" s="95" t="s">
        <v>238</v>
      </c>
      <c r="C123" s="98" t="s">
        <v>239</v>
      </c>
      <c r="D123" s="96" t="s">
        <v>28</v>
      </c>
      <c r="E123" s="89"/>
      <c r="F123" s="89"/>
      <c r="G123" s="18" t="s">
        <v>29</v>
      </c>
      <c r="H123" s="18"/>
      <c r="I123" s="14">
        <v>10</v>
      </c>
      <c r="J123" s="14">
        <f>VLOOKUP(G123,'Scoring Lookup'!$B$3:$C$7,2)*I123</f>
        <v>0</v>
      </c>
      <c r="K123" s="16">
        <f t="shared" si="2"/>
        <v>30</v>
      </c>
    </row>
    <row r="124" spans="1:11" ht="28.2" x14ac:dyDescent="0.3">
      <c r="A124" s="15"/>
      <c r="B124" s="95" t="s">
        <v>240</v>
      </c>
      <c r="C124" s="98" t="s">
        <v>241</v>
      </c>
      <c r="D124" s="96"/>
      <c r="E124" s="89"/>
      <c r="F124" s="89"/>
      <c r="G124" s="18" t="s">
        <v>29</v>
      </c>
      <c r="H124" s="18"/>
      <c r="I124" s="14"/>
      <c r="J124" s="14"/>
      <c r="K124" s="16"/>
    </row>
    <row r="125" spans="1:11" ht="42" x14ac:dyDescent="0.3">
      <c r="A125" s="15"/>
      <c r="B125" s="95" t="s">
        <v>58</v>
      </c>
      <c r="C125" s="98" t="s">
        <v>242</v>
      </c>
      <c r="D125" s="96" t="s">
        <v>449</v>
      </c>
      <c r="E125" s="89"/>
      <c r="F125" s="89"/>
      <c r="G125" s="18" t="s">
        <v>29</v>
      </c>
      <c r="H125" s="18"/>
      <c r="I125" s="14">
        <v>10</v>
      </c>
      <c r="J125" s="14">
        <f>VLOOKUP(G125,'Scoring Lookup'!$B$3:$C$7,2)*I125</f>
        <v>0</v>
      </c>
      <c r="K125" s="16">
        <f t="shared" si="2"/>
        <v>30</v>
      </c>
    </row>
    <row r="126" spans="1:11" ht="55.8" x14ac:dyDescent="0.3">
      <c r="A126" s="15"/>
      <c r="B126" s="95" t="s">
        <v>60</v>
      </c>
      <c r="C126" s="98" t="s">
        <v>243</v>
      </c>
      <c r="D126" s="96" t="s">
        <v>449</v>
      </c>
      <c r="E126" s="89"/>
      <c r="F126" s="89"/>
      <c r="G126" s="18" t="s">
        <v>29</v>
      </c>
      <c r="H126" s="18"/>
      <c r="I126" s="14">
        <v>10</v>
      </c>
      <c r="J126" s="14">
        <f>VLOOKUP(G126,'Scoring Lookup'!$B$3:$C$7,2)*I126</f>
        <v>0</v>
      </c>
      <c r="K126" s="16">
        <f t="shared" si="2"/>
        <v>30</v>
      </c>
    </row>
    <row r="127" spans="1:11" x14ac:dyDescent="0.3">
      <c r="A127" s="115"/>
      <c r="B127" s="117"/>
      <c r="C127" s="118"/>
      <c r="D127" s="96"/>
      <c r="E127" s="89"/>
      <c r="F127" s="89"/>
      <c r="G127" s="18"/>
      <c r="H127" s="18"/>
      <c r="I127" s="119" t="s">
        <v>428</v>
      </c>
      <c r="J127" s="119">
        <f>SUM(J115:J126)</f>
        <v>0</v>
      </c>
      <c r="K127" s="16">
        <f>SUM(K115:K126)</f>
        <v>330</v>
      </c>
    </row>
    <row r="128" spans="1:11" x14ac:dyDescent="0.3">
      <c r="A128" s="97"/>
      <c r="B128" s="108">
        <v>3.6</v>
      </c>
      <c r="C128" s="97" t="s">
        <v>244</v>
      </c>
      <c r="D128" s="41"/>
      <c r="E128" s="90"/>
      <c r="F128" s="90"/>
      <c r="G128" s="34" t="s">
        <v>29</v>
      </c>
      <c r="H128" s="34"/>
      <c r="I128" s="110"/>
      <c r="J128" s="35"/>
      <c r="K128" s="36"/>
    </row>
    <row r="129" spans="1:11" ht="42" x14ac:dyDescent="0.3">
      <c r="A129" s="15"/>
      <c r="B129" s="95" t="s">
        <v>245</v>
      </c>
      <c r="C129" s="98" t="s">
        <v>246</v>
      </c>
      <c r="D129" s="96" t="s">
        <v>28</v>
      </c>
      <c r="E129" s="89"/>
      <c r="F129" s="89"/>
      <c r="G129" s="18" t="s">
        <v>29</v>
      </c>
      <c r="H129" s="18"/>
      <c r="I129" s="14">
        <v>10</v>
      </c>
      <c r="J129" s="14">
        <f>VLOOKUP(G129,'Scoring Lookup'!$B$3:$C$7,2)*I129</f>
        <v>0</v>
      </c>
      <c r="K129" s="16">
        <f t="shared" si="2"/>
        <v>30</v>
      </c>
    </row>
    <row r="130" spans="1:11" ht="69.599999999999994" x14ac:dyDescent="0.3">
      <c r="A130" s="15"/>
      <c r="B130" s="95" t="s">
        <v>247</v>
      </c>
      <c r="C130" s="98" t="s">
        <v>458</v>
      </c>
      <c r="D130" s="96" t="s">
        <v>28</v>
      </c>
      <c r="E130" s="89"/>
      <c r="F130" s="89"/>
      <c r="G130" s="18" t="s">
        <v>29</v>
      </c>
      <c r="H130" s="18"/>
      <c r="I130" s="14">
        <v>10</v>
      </c>
      <c r="J130" s="14">
        <f>VLOOKUP(G130,'Scoring Lookup'!$B$3:$C$7,2)*I130</f>
        <v>0</v>
      </c>
      <c r="K130" s="16">
        <f t="shared" si="2"/>
        <v>30</v>
      </c>
    </row>
    <row r="131" spans="1:11" ht="28.2" x14ac:dyDescent="0.3">
      <c r="A131" s="15"/>
      <c r="B131" s="95" t="s">
        <v>248</v>
      </c>
      <c r="C131" s="98" t="s">
        <v>249</v>
      </c>
      <c r="D131" s="96" t="s">
        <v>449</v>
      </c>
      <c r="E131" s="89"/>
      <c r="F131" s="89"/>
      <c r="G131" s="18" t="s">
        <v>29</v>
      </c>
      <c r="H131" s="18"/>
      <c r="I131" s="14">
        <v>10</v>
      </c>
      <c r="J131" s="14">
        <f>VLOOKUP(G131,'Scoring Lookup'!$B$3:$C$7,2)*I131</f>
        <v>0</v>
      </c>
      <c r="K131" s="16">
        <f t="shared" si="2"/>
        <v>30</v>
      </c>
    </row>
    <row r="132" spans="1:11" ht="42" x14ac:dyDescent="0.3">
      <c r="A132" s="15"/>
      <c r="B132" s="95" t="s">
        <v>250</v>
      </c>
      <c r="C132" s="98" t="s">
        <v>251</v>
      </c>
      <c r="D132" s="96" t="s">
        <v>449</v>
      </c>
      <c r="E132" s="89"/>
      <c r="F132" s="89"/>
      <c r="G132" s="18" t="s">
        <v>29</v>
      </c>
      <c r="H132" s="18"/>
      <c r="I132" s="14">
        <v>10</v>
      </c>
      <c r="J132" s="14">
        <f>VLOOKUP(G132,'Scoring Lookup'!$B$3:$C$7,2)*I132</f>
        <v>0</v>
      </c>
      <c r="K132" s="16">
        <f t="shared" si="2"/>
        <v>30</v>
      </c>
    </row>
    <row r="133" spans="1:11" x14ac:dyDescent="0.3">
      <c r="A133" s="115"/>
      <c r="B133" s="117"/>
      <c r="C133" s="118"/>
      <c r="D133" s="96"/>
      <c r="E133" s="89"/>
      <c r="F133" s="89"/>
      <c r="G133" s="18"/>
      <c r="H133" s="18"/>
      <c r="I133" s="119" t="s">
        <v>428</v>
      </c>
      <c r="J133" s="119">
        <f>SUM(J129:J132)</f>
        <v>0</v>
      </c>
      <c r="K133" s="16">
        <f>SUM(K129:K132)</f>
        <v>120</v>
      </c>
    </row>
    <row r="134" spans="1:11" x14ac:dyDescent="0.3">
      <c r="A134" s="97"/>
      <c r="B134" s="108">
        <v>3.7</v>
      </c>
      <c r="C134" s="97" t="s">
        <v>252</v>
      </c>
      <c r="D134" s="41"/>
      <c r="E134" s="90"/>
      <c r="F134" s="90"/>
      <c r="G134" s="34" t="s">
        <v>29</v>
      </c>
      <c r="H134" s="34"/>
      <c r="I134" s="110"/>
      <c r="J134" s="35"/>
      <c r="K134" s="36"/>
    </row>
    <row r="135" spans="1:11" ht="28.2" x14ac:dyDescent="0.3">
      <c r="A135" s="15"/>
      <c r="B135" s="95" t="s">
        <v>253</v>
      </c>
      <c r="C135" s="98" t="s">
        <v>254</v>
      </c>
      <c r="D135" s="96" t="s">
        <v>28</v>
      </c>
      <c r="E135" s="89"/>
      <c r="F135" s="89"/>
      <c r="G135" s="18" t="s">
        <v>29</v>
      </c>
      <c r="H135" s="18"/>
      <c r="I135" s="14">
        <v>5</v>
      </c>
      <c r="J135" s="14">
        <f>VLOOKUP(G135,'Scoring Lookup'!$B$3:$C$7,2)*I135</f>
        <v>0</v>
      </c>
      <c r="K135" s="16">
        <f t="shared" si="2"/>
        <v>15</v>
      </c>
    </row>
    <row r="136" spans="1:11" ht="28.2" x14ac:dyDescent="0.3">
      <c r="A136" s="15"/>
      <c r="B136" s="95" t="s">
        <v>255</v>
      </c>
      <c r="C136" s="98" t="s">
        <v>256</v>
      </c>
      <c r="D136" s="96"/>
      <c r="E136" s="89"/>
      <c r="F136" s="89"/>
      <c r="G136" s="18"/>
      <c r="H136" s="18"/>
      <c r="I136" s="14"/>
      <c r="J136" s="14"/>
      <c r="K136" s="16"/>
    </row>
    <row r="137" spans="1:11" x14ac:dyDescent="0.3">
      <c r="A137" s="15"/>
      <c r="B137" s="95" t="s">
        <v>58</v>
      </c>
      <c r="C137" s="98" t="s">
        <v>257</v>
      </c>
      <c r="D137" s="96" t="s">
        <v>28</v>
      </c>
      <c r="E137" s="89"/>
      <c r="F137" s="89"/>
      <c r="G137" s="18" t="s">
        <v>29</v>
      </c>
      <c r="H137" s="18"/>
      <c r="I137" s="14">
        <v>2</v>
      </c>
      <c r="J137" s="14">
        <f>VLOOKUP(G137,'Scoring Lookup'!$B$3:$C$7,2)*I137</f>
        <v>0</v>
      </c>
      <c r="K137" s="16">
        <f t="shared" si="2"/>
        <v>6</v>
      </c>
    </row>
    <row r="138" spans="1:11" x14ac:dyDescent="0.3">
      <c r="A138" s="15"/>
      <c r="B138" s="95" t="s">
        <v>60</v>
      </c>
      <c r="C138" s="98" t="s">
        <v>258</v>
      </c>
      <c r="D138" s="96" t="s">
        <v>28</v>
      </c>
      <c r="E138" s="89"/>
      <c r="F138" s="89"/>
      <c r="G138" s="18" t="s">
        <v>29</v>
      </c>
      <c r="H138" s="18"/>
      <c r="I138" s="14">
        <v>2</v>
      </c>
      <c r="J138" s="14">
        <f>VLOOKUP(G138,'Scoring Lookup'!$B$3:$C$7,2)*I138</f>
        <v>0</v>
      </c>
      <c r="K138" s="16">
        <f t="shared" si="2"/>
        <v>6</v>
      </c>
    </row>
    <row r="139" spans="1:11" x14ac:dyDescent="0.3">
      <c r="A139" s="15"/>
      <c r="B139" s="95" t="s">
        <v>62</v>
      </c>
      <c r="C139" s="98" t="s">
        <v>259</v>
      </c>
      <c r="D139" s="96" t="s">
        <v>28</v>
      </c>
      <c r="E139" s="89"/>
      <c r="F139" s="89"/>
      <c r="G139" s="18" t="s">
        <v>29</v>
      </c>
      <c r="H139" s="18"/>
      <c r="I139" s="14">
        <v>2</v>
      </c>
      <c r="J139" s="14">
        <f>VLOOKUP(G139,'Scoring Lookup'!$B$3:$C$7,2)*I139</f>
        <v>0</v>
      </c>
      <c r="K139" s="16">
        <f t="shared" si="2"/>
        <v>6</v>
      </c>
    </row>
    <row r="140" spans="1:11" x14ac:dyDescent="0.3">
      <c r="A140" s="15"/>
      <c r="B140" s="95" t="s">
        <v>63</v>
      </c>
      <c r="C140" s="98" t="s">
        <v>260</v>
      </c>
      <c r="D140" s="96" t="s">
        <v>28</v>
      </c>
      <c r="E140" s="89"/>
      <c r="F140" s="89"/>
      <c r="G140" s="18" t="s">
        <v>29</v>
      </c>
      <c r="H140" s="18"/>
      <c r="I140" s="14">
        <v>2</v>
      </c>
      <c r="J140" s="14">
        <f>VLOOKUP(G140,'Scoring Lookup'!$B$3:$C$7,2)*I140</f>
        <v>0</v>
      </c>
      <c r="K140" s="16">
        <f t="shared" si="2"/>
        <v>6</v>
      </c>
    </row>
    <row r="141" spans="1:11" x14ac:dyDescent="0.3">
      <c r="A141" s="15"/>
      <c r="B141" s="95" t="s">
        <v>65</v>
      </c>
      <c r="C141" s="98" t="s">
        <v>261</v>
      </c>
      <c r="D141" s="96" t="s">
        <v>28</v>
      </c>
      <c r="E141" s="89"/>
      <c r="F141" s="89"/>
      <c r="G141" s="18" t="s">
        <v>29</v>
      </c>
      <c r="H141" s="18"/>
      <c r="I141" s="14">
        <v>2</v>
      </c>
      <c r="J141" s="14">
        <f>VLOOKUP(G141,'Scoring Lookup'!$B$3:$C$7,2)*I141</f>
        <v>0</v>
      </c>
      <c r="K141" s="16">
        <f t="shared" si="2"/>
        <v>6</v>
      </c>
    </row>
    <row r="142" spans="1:11" x14ac:dyDescent="0.3">
      <c r="A142" s="15"/>
      <c r="B142" s="95" t="s">
        <v>67</v>
      </c>
      <c r="C142" s="98" t="s">
        <v>262</v>
      </c>
      <c r="D142" s="96" t="s">
        <v>28</v>
      </c>
      <c r="E142" s="89"/>
      <c r="F142" s="89"/>
      <c r="G142" s="18" t="s">
        <v>29</v>
      </c>
      <c r="H142" s="18"/>
      <c r="I142" s="14">
        <v>2</v>
      </c>
      <c r="J142" s="14">
        <f>VLOOKUP(G142,'Scoring Lookup'!$B$3:$C$7,2)*I142</f>
        <v>0</v>
      </c>
      <c r="K142" s="16">
        <f t="shared" si="2"/>
        <v>6</v>
      </c>
    </row>
    <row r="143" spans="1:11" x14ac:dyDescent="0.3">
      <c r="A143" s="15"/>
      <c r="B143" s="95" t="s">
        <v>69</v>
      </c>
      <c r="C143" s="98" t="s">
        <v>263</v>
      </c>
      <c r="D143" s="96" t="s">
        <v>28</v>
      </c>
      <c r="E143" s="89"/>
      <c r="F143" s="89"/>
      <c r="G143" s="18" t="s">
        <v>29</v>
      </c>
      <c r="H143" s="18"/>
      <c r="I143" s="14">
        <v>2</v>
      </c>
      <c r="J143" s="14">
        <f>VLOOKUP(G143,'Scoring Lookup'!$B$3:$C$7,2)*I143</f>
        <v>0</v>
      </c>
      <c r="K143" s="16">
        <f t="shared" si="2"/>
        <v>6</v>
      </c>
    </row>
    <row r="144" spans="1:11" x14ac:dyDescent="0.3">
      <c r="A144" s="15"/>
      <c r="B144" s="95" t="s">
        <v>71</v>
      </c>
      <c r="C144" s="98" t="s">
        <v>264</v>
      </c>
      <c r="D144" s="96" t="s">
        <v>28</v>
      </c>
      <c r="E144" s="89"/>
      <c r="F144" s="89"/>
      <c r="G144" s="18" t="s">
        <v>29</v>
      </c>
      <c r="H144" s="18"/>
      <c r="I144" s="14">
        <v>2</v>
      </c>
      <c r="J144" s="14">
        <f>VLOOKUP(G144,'Scoring Lookup'!$B$3:$C$7,2)*I144</f>
        <v>0</v>
      </c>
      <c r="K144" s="16">
        <f t="shared" si="2"/>
        <v>6</v>
      </c>
    </row>
    <row r="145" spans="1:11" ht="42" x14ac:dyDescent="0.3">
      <c r="A145" s="15"/>
      <c r="B145" s="95" t="s">
        <v>265</v>
      </c>
      <c r="C145" s="98" t="s">
        <v>266</v>
      </c>
      <c r="D145" s="96" t="s">
        <v>28</v>
      </c>
      <c r="E145" s="89"/>
      <c r="F145" s="89"/>
      <c r="G145" s="18" t="s">
        <v>29</v>
      </c>
      <c r="H145" s="18"/>
      <c r="I145" s="14">
        <v>2</v>
      </c>
      <c r="J145" s="14">
        <f>VLOOKUP(G145,'Scoring Lookup'!$B$3:$C$7,2)*I145</f>
        <v>0</v>
      </c>
      <c r="K145" s="16">
        <f t="shared" si="2"/>
        <v>6</v>
      </c>
    </row>
    <row r="146" spans="1:11" ht="28.2" x14ac:dyDescent="0.3">
      <c r="A146" s="15"/>
      <c r="B146" s="95" t="s">
        <v>267</v>
      </c>
      <c r="C146" s="98" t="s">
        <v>268</v>
      </c>
      <c r="D146" s="96" t="s">
        <v>28</v>
      </c>
      <c r="E146" s="89"/>
      <c r="F146" s="89"/>
      <c r="G146" s="18" t="s">
        <v>29</v>
      </c>
      <c r="H146" s="18"/>
      <c r="I146" s="14">
        <v>2</v>
      </c>
      <c r="J146" s="14">
        <f>VLOOKUP(G146,'Scoring Lookup'!$B$3:$C$7,2)*I146</f>
        <v>0</v>
      </c>
      <c r="K146" s="16">
        <f t="shared" si="2"/>
        <v>6</v>
      </c>
    </row>
    <row r="147" spans="1:11" ht="28.2" x14ac:dyDescent="0.3">
      <c r="A147" s="15"/>
      <c r="B147" s="95" t="s">
        <v>269</v>
      </c>
      <c r="C147" s="98" t="s">
        <v>270</v>
      </c>
      <c r="D147" s="96"/>
      <c r="E147" s="89"/>
      <c r="F147" s="89"/>
      <c r="G147" s="18" t="s">
        <v>29</v>
      </c>
      <c r="H147" s="18"/>
      <c r="I147" s="14"/>
      <c r="J147" s="14"/>
      <c r="K147" s="16"/>
    </row>
    <row r="148" spans="1:11" x14ac:dyDescent="0.3">
      <c r="A148" s="15"/>
      <c r="B148" s="95" t="s">
        <v>58</v>
      </c>
      <c r="C148" s="98" t="s">
        <v>271</v>
      </c>
      <c r="D148" s="96" t="s">
        <v>28</v>
      </c>
      <c r="E148" s="89"/>
      <c r="F148" s="89"/>
      <c r="G148" s="18" t="s">
        <v>29</v>
      </c>
      <c r="H148" s="18"/>
      <c r="I148" s="14">
        <v>2</v>
      </c>
      <c r="J148" s="14">
        <f>VLOOKUP(G148,'Scoring Lookup'!$B$3:$C$7,2)*I148</f>
        <v>0</v>
      </c>
      <c r="K148" s="16">
        <f t="shared" si="2"/>
        <v>6</v>
      </c>
    </row>
    <row r="149" spans="1:11" ht="26.4" x14ac:dyDescent="0.3">
      <c r="A149" s="15"/>
      <c r="B149" s="95" t="s">
        <v>60</v>
      </c>
      <c r="C149" s="98" t="s">
        <v>272</v>
      </c>
      <c r="D149" s="96" t="s">
        <v>449</v>
      </c>
      <c r="E149" s="89"/>
      <c r="F149" s="89"/>
      <c r="G149" s="18" t="s">
        <v>29</v>
      </c>
      <c r="H149" s="18"/>
      <c r="I149" s="14">
        <v>10</v>
      </c>
      <c r="J149" s="14">
        <f>VLOOKUP(G149,'Scoring Lookup'!$B$3:$C$7,2)*I149</f>
        <v>0</v>
      </c>
      <c r="K149" s="16">
        <f t="shared" si="2"/>
        <v>30</v>
      </c>
    </row>
    <row r="150" spans="1:11" ht="42" x14ac:dyDescent="0.3">
      <c r="A150" s="15"/>
      <c r="B150" s="95" t="s">
        <v>62</v>
      </c>
      <c r="C150" s="98" t="s">
        <v>273</v>
      </c>
      <c r="D150" s="96" t="s">
        <v>450</v>
      </c>
      <c r="E150" s="89"/>
      <c r="F150" s="89"/>
      <c r="G150" s="18" t="s">
        <v>29</v>
      </c>
      <c r="H150" s="18"/>
      <c r="I150" s="14"/>
      <c r="J150" s="14"/>
      <c r="K150" s="16"/>
    </row>
    <row r="151" spans="1:11" x14ac:dyDescent="0.3">
      <c r="A151" s="15"/>
      <c r="B151" s="95" t="s">
        <v>274</v>
      </c>
      <c r="C151" s="98" t="s">
        <v>275</v>
      </c>
      <c r="D151" s="96"/>
      <c r="E151" s="89"/>
      <c r="F151" s="89"/>
      <c r="G151" s="18" t="s">
        <v>29</v>
      </c>
      <c r="H151" s="18"/>
      <c r="I151" s="14"/>
      <c r="J151" s="14"/>
      <c r="K151" s="16"/>
    </row>
    <row r="152" spans="1:11" x14ac:dyDescent="0.3">
      <c r="A152" s="15"/>
      <c r="B152" s="95" t="s">
        <v>58</v>
      </c>
      <c r="C152" s="98" t="s">
        <v>276</v>
      </c>
      <c r="D152" s="96" t="s">
        <v>28</v>
      </c>
      <c r="E152" s="89"/>
      <c r="F152" s="89"/>
      <c r="G152" s="18" t="s">
        <v>29</v>
      </c>
      <c r="H152" s="18"/>
      <c r="I152" s="14">
        <v>2</v>
      </c>
      <c r="J152" s="14">
        <f>VLOOKUP(G152,'Scoring Lookup'!$B$3:$C$7,2)*I152</f>
        <v>0</v>
      </c>
      <c r="K152" s="16">
        <f t="shared" si="2"/>
        <v>6</v>
      </c>
    </row>
    <row r="153" spans="1:11" ht="28.2" x14ac:dyDescent="0.3">
      <c r="A153" s="15"/>
      <c r="B153" s="95" t="s">
        <v>60</v>
      </c>
      <c r="C153" s="98" t="s">
        <v>277</v>
      </c>
      <c r="D153" s="96" t="s">
        <v>28</v>
      </c>
      <c r="E153" s="89"/>
      <c r="F153" s="89"/>
      <c r="G153" s="18" t="s">
        <v>29</v>
      </c>
      <c r="H153" s="18"/>
      <c r="I153" s="14">
        <v>2</v>
      </c>
      <c r="J153" s="14">
        <f>VLOOKUP(G153,'Scoring Lookup'!$B$3:$C$7,2)*I153</f>
        <v>0</v>
      </c>
      <c r="K153" s="16">
        <f t="shared" si="2"/>
        <v>6</v>
      </c>
    </row>
    <row r="154" spans="1:11" x14ac:dyDescent="0.3">
      <c r="A154" s="15"/>
      <c r="B154" s="95" t="s">
        <v>62</v>
      </c>
      <c r="C154" s="98" t="s">
        <v>278</v>
      </c>
      <c r="D154" s="96" t="s">
        <v>28</v>
      </c>
      <c r="E154" s="89"/>
      <c r="F154" s="89"/>
      <c r="G154" s="18" t="s">
        <v>29</v>
      </c>
      <c r="H154" s="18"/>
      <c r="I154" s="14">
        <v>2</v>
      </c>
      <c r="J154" s="14">
        <f>VLOOKUP(G154,'Scoring Lookup'!$B$3:$C$7,2)*I154</f>
        <v>0</v>
      </c>
      <c r="K154" s="16">
        <f t="shared" si="2"/>
        <v>6</v>
      </c>
    </row>
    <row r="155" spans="1:11" x14ac:dyDescent="0.3">
      <c r="A155" s="15"/>
      <c r="B155" s="95" t="s">
        <v>63</v>
      </c>
      <c r="C155" s="98" t="s">
        <v>279</v>
      </c>
      <c r="D155" s="96" t="s">
        <v>28</v>
      </c>
      <c r="E155" s="89"/>
      <c r="F155" s="89"/>
      <c r="G155" s="18" t="s">
        <v>29</v>
      </c>
      <c r="H155" s="18"/>
      <c r="I155" s="14">
        <v>2</v>
      </c>
      <c r="J155" s="14">
        <f>VLOOKUP(G155,'Scoring Lookup'!$B$3:$C$7,2)*I155</f>
        <v>0</v>
      </c>
      <c r="K155" s="16">
        <f t="shared" si="2"/>
        <v>6</v>
      </c>
    </row>
    <row r="156" spans="1:11" x14ac:dyDescent="0.3">
      <c r="A156" s="15"/>
      <c r="B156" s="95" t="s">
        <v>65</v>
      </c>
      <c r="C156" s="98" t="s">
        <v>280</v>
      </c>
      <c r="D156" s="96" t="s">
        <v>28</v>
      </c>
      <c r="E156" s="89"/>
      <c r="F156" s="89"/>
      <c r="G156" s="18" t="s">
        <v>29</v>
      </c>
      <c r="H156" s="18"/>
      <c r="I156" s="14">
        <v>2</v>
      </c>
      <c r="J156" s="14">
        <f>VLOOKUP(G156,'Scoring Lookup'!$B$3:$C$7,2)*I156</f>
        <v>0</v>
      </c>
      <c r="K156" s="16">
        <f t="shared" si="2"/>
        <v>6</v>
      </c>
    </row>
    <row r="157" spans="1:11" ht="39.6" x14ac:dyDescent="0.3">
      <c r="A157" s="15"/>
      <c r="B157" s="95" t="s">
        <v>281</v>
      </c>
      <c r="C157" s="98" t="s">
        <v>282</v>
      </c>
      <c r="D157" s="96" t="s">
        <v>456</v>
      </c>
      <c r="E157" s="89"/>
      <c r="F157" s="89"/>
      <c r="G157" s="18" t="s">
        <v>29</v>
      </c>
      <c r="H157" s="18"/>
      <c r="I157" s="14">
        <v>10</v>
      </c>
      <c r="J157" s="14">
        <f>VLOOKUP(G157,'Scoring Lookup'!$B$3:$C$7,2)*I157</f>
        <v>0</v>
      </c>
      <c r="K157" s="16">
        <f t="shared" si="2"/>
        <v>30</v>
      </c>
    </row>
    <row r="158" spans="1:11" ht="28.2" x14ac:dyDescent="0.3">
      <c r="A158" s="15"/>
      <c r="B158" s="95" t="s">
        <v>283</v>
      </c>
      <c r="C158" s="98" t="s">
        <v>284</v>
      </c>
      <c r="D158" s="96" t="s">
        <v>28</v>
      </c>
      <c r="E158" s="89"/>
      <c r="F158" s="89"/>
      <c r="G158" s="18" t="s">
        <v>29</v>
      </c>
      <c r="H158" s="18"/>
      <c r="I158" s="14">
        <v>5</v>
      </c>
      <c r="J158" s="14">
        <f>VLOOKUP(G158,'Scoring Lookup'!$B$3:$C$7,2)*I158</f>
        <v>0</v>
      </c>
      <c r="K158" s="16">
        <f t="shared" si="2"/>
        <v>15</v>
      </c>
    </row>
    <row r="159" spans="1:11" ht="28.2" x14ac:dyDescent="0.3">
      <c r="A159" s="15"/>
      <c r="B159" s="95" t="s">
        <v>285</v>
      </c>
      <c r="C159" s="98" t="s">
        <v>286</v>
      </c>
      <c r="D159" s="96"/>
      <c r="E159" s="89"/>
      <c r="F159" s="89"/>
      <c r="G159" s="18" t="s">
        <v>29</v>
      </c>
      <c r="H159" s="18"/>
      <c r="I159" s="14"/>
      <c r="J159" s="14"/>
      <c r="K159" s="16"/>
    </row>
    <row r="160" spans="1:11" ht="28.2" x14ac:dyDescent="0.3">
      <c r="A160" s="15"/>
      <c r="B160" s="95" t="s">
        <v>58</v>
      </c>
      <c r="C160" s="98" t="s">
        <v>287</v>
      </c>
      <c r="D160" s="96" t="s">
        <v>28</v>
      </c>
      <c r="E160" s="89"/>
      <c r="F160" s="89"/>
      <c r="G160" s="18" t="s">
        <v>29</v>
      </c>
      <c r="H160" s="18"/>
      <c r="I160" s="14">
        <v>2</v>
      </c>
      <c r="J160" s="14">
        <f>VLOOKUP(G160,'Scoring Lookup'!$B$3:$C$7,2)*I160</f>
        <v>0</v>
      </c>
      <c r="K160" s="16">
        <f t="shared" si="2"/>
        <v>6</v>
      </c>
    </row>
    <row r="161" spans="1:11" x14ac:dyDescent="0.3">
      <c r="A161" s="15"/>
      <c r="B161" s="95" t="s">
        <v>60</v>
      </c>
      <c r="C161" s="98" t="s">
        <v>288</v>
      </c>
      <c r="D161" s="96" t="s">
        <v>450</v>
      </c>
      <c r="E161" s="89"/>
      <c r="F161" s="89"/>
      <c r="G161" s="18" t="s">
        <v>29</v>
      </c>
      <c r="H161" s="18"/>
      <c r="I161" s="14"/>
      <c r="J161" s="14"/>
      <c r="K161" s="16"/>
    </row>
    <row r="162" spans="1:11" ht="28.2" x14ac:dyDescent="0.3">
      <c r="A162" s="15"/>
      <c r="B162" s="95" t="s">
        <v>289</v>
      </c>
      <c r="C162" s="98" t="s">
        <v>290</v>
      </c>
      <c r="D162" s="96"/>
      <c r="E162" s="89"/>
      <c r="F162" s="89"/>
      <c r="G162" s="18" t="s">
        <v>29</v>
      </c>
      <c r="H162" s="18"/>
      <c r="I162" s="14"/>
      <c r="J162" s="14"/>
      <c r="K162" s="16"/>
    </row>
    <row r="163" spans="1:11" x14ac:dyDescent="0.3">
      <c r="A163" s="15"/>
      <c r="B163" s="95" t="s">
        <v>58</v>
      </c>
      <c r="C163" s="98" t="s">
        <v>291</v>
      </c>
      <c r="D163" s="96" t="s">
        <v>450</v>
      </c>
      <c r="E163" s="89"/>
      <c r="F163" s="89"/>
      <c r="G163" s="18" t="s">
        <v>29</v>
      </c>
      <c r="H163" s="18"/>
      <c r="I163" s="14"/>
      <c r="J163" s="14"/>
      <c r="K163" s="16"/>
    </row>
    <row r="164" spans="1:11" x14ac:dyDescent="0.3">
      <c r="A164" s="15"/>
      <c r="B164" s="95" t="s">
        <v>60</v>
      </c>
      <c r="C164" s="98" t="s">
        <v>292</v>
      </c>
      <c r="D164" s="96" t="s">
        <v>450</v>
      </c>
      <c r="E164" s="89"/>
      <c r="F164" s="89"/>
      <c r="G164" s="18" t="s">
        <v>29</v>
      </c>
      <c r="H164" s="18"/>
      <c r="I164" s="14"/>
      <c r="J164" s="14"/>
      <c r="K164" s="16"/>
    </row>
    <row r="165" spans="1:11" x14ac:dyDescent="0.3">
      <c r="A165" s="15"/>
      <c r="B165" s="95" t="s">
        <v>62</v>
      </c>
      <c r="C165" s="98" t="s">
        <v>293</v>
      </c>
      <c r="D165" s="96" t="s">
        <v>450</v>
      </c>
      <c r="E165" s="89"/>
      <c r="F165" s="89"/>
      <c r="G165" s="18" t="s">
        <v>29</v>
      </c>
      <c r="H165" s="18"/>
      <c r="I165" s="14"/>
      <c r="J165" s="14"/>
      <c r="K165" s="16"/>
    </row>
    <row r="166" spans="1:11" x14ac:dyDescent="0.3">
      <c r="A166" s="15"/>
      <c r="B166" s="95" t="s">
        <v>63</v>
      </c>
      <c r="C166" s="98" t="s">
        <v>294</v>
      </c>
      <c r="D166" s="96" t="s">
        <v>450</v>
      </c>
      <c r="E166" s="89"/>
      <c r="F166" s="89"/>
      <c r="G166" s="18" t="s">
        <v>29</v>
      </c>
      <c r="H166" s="18"/>
      <c r="I166" s="14"/>
      <c r="J166" s="14"/>
      <c r="K166" s="16"/>
    </row>
    <row r="167" spans="1:11" ht="28.2" x14ac:dyDescent="0.3">
      <c r="A167" s="15"/>
      <c r="B167" s="95" t="s">
        <v>295</v>
      </c>
      <c r="C167" s="98" t="s">
        <v>296</v>
      </c>
      <c r="D167" s="96"/>
      <c r="E167" s="89"/>
      <c r="F167" s="89"/>
      <c r="G167" s="18" t="s">
        <v>29</v>
      </c>
      <c r="H167" s="18"/>
      <c r="I167" s="14"/>
      <c r="J167" s="14"/>
      <c r="K167" s="16"/>
    </row>
    <row r="168" spans="1:11" x14ac:dyDescent="0.3">
      <c r="A168" s="15"/>
      <c r="B168" s="95" t="s">
        <v>58</v>
      </c>
      <c r="C168" s="98" t="s">
        <v>297</v>
      </c>
      <c r="D168" s="96" t="s">
        <v>450</v>
      </c>
      <c r="E168" s="89"/>
      <c r="F168" s="89"/>
      <c r="G168" s="18" t="s">
        <v>29</v>
      </c>
      <c r="H168" s="18"/>
      <c r="I168" s="14"/>
      <c r="J168" s="14"/>
      <c r="K168" s="16"/>
    </row>
    <row r="169" spans="1:11" x14ac:dyDescent="0.3">
      <c r="A169" s="15"/>
      <c r="B169" s="95" t="s">
        <v>60</v>
      </c>
      <c r="C169" s="98" t="s">
        <v>298</v>
      </c>
      <c r="D169" s="96" t="s">
        <v>450</v>
      </c>
      <c r="E169" s="89"/>
      <c r="F169" s="89"/>
      <c r="G169" s="18" t="s">
        <v>29</v>
      </c>
      <c r="H169" s="18"/>
      <c r="I169" s="14"/>
      <c r="J169" s="14"/>
      <c r="K169" s="16"/>
    </row>
    <row r="170" spans="1:11" x14ac:dyDescent="0.3">
      <c r="A170" s="15"/>
      <c r="B170" s="95" t="s">
        <v>62</v>
      </c>
      <c r="C170" s="98" t="s">
        <v>299</v>
      </c>
      <c r="D170" s="96" t="s">
        <v>450</v>
      </c>
      <c r="E170" s="89"/>
      <c r="F170" s="89"/>
      <c r="G170" s="18" t="s">
        <v>29</v>
      </c>
      <c r="H170" s="18"/>
      <c r="I170" s="14"/>
      <c r="J170" s="14"/>
      <c r="K170" s="16"/>
    </row>
    <row r="171" spans="1:11" ht="28.2" x14ac:dyDescent="0.3">
      <c r="A171" s="15"/>
      <c r="B171" s="95" t="s">
        <v>300</v>
      </c>
      <c r="C171" s="98" t="s">
        <v>301</v>
      </c>
      <c r="D171" s="96"/>
      <c r="E171" s="89"/>
      <c r="F171" s="89"/>
      <c r="G171" s="18" t="s">
        <v>29</v>
      </c>
      <c r="H171" s="18"/>
      <c r="I171" s="14"/>
      <c r="J171" s="14"/>
      <c r="K171" s="16"/>
    </row>
    <row r="172" spans="1:11" x14ac:dyDescent="0.3">
      <c r="A172" s="15"/>
      <c r="B172" s="95" t="s">
        <v>58</v>
      </c>
      <c r="C172" s="98" t="s">
        <v>302</v>
      </c>
      <c r="D172" s="96" t="s">
        <v>450</v>
      </c>
      <c r="E172" s="89"/>
      <c r="F172" s="89"/>
      <c r="G172" s="18" t="s">
        <v>29</v>
      </c>
      <c r="H172" s="18"/>
      <c r="I172" s="14"/>
      <c r="J172" s="14"/>
      <c r="K172" s="16"/>
    </row>
    <row r="173" spans="1:11" x14ac:dyDescent="0.3">
      <c r="A173" s="15"/>
      <c r="B173" s="95" t="s">
        <v>60</v>
      </c>
      <c r="C173" s="98" t="s">
        <v>303</v>
      </c>
      <c r="D173" s="96" t="s">
        <v>450</v>
      </c>
      <c r="E173" s="89"/>
      <c r="F173" s="89"/>
      <c r="G173" s="18" t="s">
        <v>29</v>
      </c>
      <c r="H173" s="18"/>
      <c r="I173" s="14"/>
      <c r="J173" s="14"/>
      <c r="K173" s="16"/>
    </row>
    <row r="174" spans="1:11" x14ac:dyDescent="0.3">
      <c r="A174" s="15"/>
      <c r="B174" s="95" t="s">
        <v>62</v>
      </c>
      <c r="C174" s="98" t="s">
        <v>304</v>
      </c>
      <c r="D174" s="96" t="s">
        <v>450</v>
      </c>
      <c r="E174" s="89"/>
      <c r="F174" s="89"/>
      <c r="G174" s="18" t="s">
        <v>29</v>
      </c>
      <c r="H174" s="18"/>
      <c r="I174" s="14"/>
      <c r="J174" s="14"/>
      <c r="K174" s="16"/>
    </row>
    <row r="175" spans="1:11" x14ac:dyDescent="0.3">
      <c r="A175" s="15"/>
      <c r="B175" s="95" t="s">
        <v>63</v>
      </c>
      <c r="C175" s="98" t="s">
        <v>305</v>
      </c>
      <c r="D175" s="96" t="s">
        <v>450</v>
      </c>
      <c r="E175" s="89"/>
      <c r="F175" s="89"/>
      <c r="G175" s="18" t="s">
        <v>29</v>
      </c>
      <c r="H175" s="18"/>
      <c r="I175" s="14"/>
      <c r="J175" s="14"/>
      <c r="K175" s="16"/>
    </row>
    <row r="176" spans="1:11" ht="28.2" x14ac:dyDescent="0.3">
      <c r="A176" s="15"/>
      <c r="B176" s="95" t="s">
        <v>306</v>
      </c>
      <c r="C176" s="98" t="s">
        <v>307</v>
      </c>
      <c r="D176" s="96" t="s">
        <v>28</v>
      </c>
      <c r="E176" s="89"/>
      <c r="F176" s="89"/>
      <c r="G176" s="18" t="s">
        <v>29</v>
      </c>
      <c r="H176" s="18"/>
      <c r="I176" s="14">
        <v>5</v>
      </c>
      <c r="J176" s="14">
        <f>VLOOKUP(G176,'Scoring Lookup'!$B$3:$C$7,2)*I176</f>
        <v>0</v>
      </c>
      <c r="K176" s="16">
        <f t="shared" ref="K176:K236" si="3">I176*3</f>
        <v>15</v>
      </c>
    </row>
    <row r="177" spans="1:11" x14ac:dyDescent="0.3">
      <c r="A177" s="115"/>
      <c r="B177" s="117" t="s">
        <v>308</v>
      </c>
      <c r="C177" s="100" t="s">
        <v>309</v>
      </c>
      <c r="D177" s="138" t="s">
        <v>28</v>
      </c>
      <c r="E177" s="89"/>
      <c r="F177" s="89"/>
      <c r="G177" s="18" t="s">
        <v>29</v>
      </c>
      <c r="H177" s="18"/>
      <c r="I177" s="14">
        <v>5</v>
      </c>
      <c r="J177" s="14">
        <f>VLOOKUP(G177,'Scoring Lookup'!$B$3:$C$7,2)*I177</f>
        <v>0</v>
      </c>
      <c r="K177" s="16">
        <f t="shared" si="3"/>
        <v>15</v>
      </c>
    </row>
    <row r="178" spans="1:11" x14ac:dyDescent="0.3">
      <c r="A178" s="15"/>
      <c r="B178" s="68"/>
      <c r="C178" s="120"/>
      <c r="D178" s="30"/>
      <c r="E178" s="89"/>
      <c r="F178" s="89"/>
      <c r="G178" s="18"/>
      <c r="H178" s="18"/>
      <c r="I178" s="119" t="s">
        <v>428</v>
      </c>
      <c r="J178" s="119">
        <f>SUM(J135:J177)</f>
        <v>0</v>
      </c>
      <c r="K178" s="16">
        <f>SUM(K135:K177)</f>
        <v>222</v>
      </c>
    </row>
    <row r="179" spans="1:11" ht="52.8" hidden="1" x14ac:dyDescent="0.3">
      <c r="A179" s="97"/>
      <c r="B179" s="108">
        <v>3.8</v>
      </c>
      <c r="C179" s="97" t="s">
        <v>417</v>
      </c>
      <c r="D179" s="41"/>
      <c r="E179" s="89"/>
      <c r="F179" s="89"/>
      <c r="G179" s="18"/>
      <c r="H179" s="18"/>
      <c r="I179" s="35"/>
      <c r="J179" s="35"/>
      <c r="K179" s="36">
        <f t="shared" si="3"/>
        <v>0</v>
      </c>
    </row>
    <row r="180" spans="1:11" ht="42" hidden="1" x14ac:dyDescent="0.3">
      <c r="A180" s="15"/>
      <c r="B180" s="95" t="s">
        <v>310</v>
      </c>
      <c r="C180" s="98" t="s">
        <v>405</v>
      </c>
      <c r="D180" s="96" t="s">
        <v>28</v>
      </c>
      <c r="E180" s="89"/>
      <c r="F180" s="89"/>
      <c r="G180" s="18"/>
      <c r="H180" s="18"/>
      <c r="I180" s="14"/>
      <c r="J180" s="14" t="e">
        <f>VLOOKUP(G180,'Scoring Lookup'!$B$3:$C$7,2)*I180</f>
        <v>#N/A</v>
      </c>
      <c r="K180" s="16">
        <f t="shared" si="3"/>
        <v>0</v>
      </c>
    </row>
    <row r="181" spans="1:11" ht="55.8" hidden="1" x14ac:dyDescent="0.3">
      <c r="A181" s="15"/>
      <c r="B181" s="95" t="s">
        <v>311</v>
      </c>
      <c r="C181" s="98" t="s">
        <v>312</v>
      </c>
      <c r="D181" s="96" t="s">
        <v>28</v>
      </c>
      <c r="E181" s="89"/>
      <c r="F181" s="89"/>
      <c r="G181" s="18"/>
      <c r="H181" s="18"/>
      <c r="I181" s="14"/>
      <c r="J181" s="14" t="e">
        <f>VLOOKUP(G181,'Scoring Lookup'!$B$3:$C$7,2)*I181</f>
        <v>#N/A</v>
      </c>
      <c r="K181" s="16">
        <f t="shared" si="3"/>
        <v>0</v>
      </c>
    </row>
    <row r="182" spans="1:11" ht="55.8" hidden="1" x14ac:dyDescent="0.3">
      <c r="A182" s="15"/>
      <c r="B182" s="95" t="s">
        <v>313</v>
      </c>
      <c r="C182" s="98" t="s">
        <v>314</v>
      </c>
      <c r="D182" s="96" t="s">
        <v>28</v>
      </c>
      <c r="E182" s="89"/>
      <c r="F182" s="89"/>
      <c r="G182" s="18"/>
      <c r="H182" s="18"/>
      <c r="I182" s="14"/>
      <c r="J182" s="14" t="e">
        <f>VLOOKUP(G182,'Scoring Lookup'!$B$3:$C$7,2)*I182</f>
        <v>#N/A</v>
      </c>
      <c r="K182" s="16">
        <f t="shared" si="3"/>
        <v>0</v>
      </c>
    </row>
    <row r="183" spans="1:11" ht="111" hidden="1" x14ac:dyDescent="0.3">
      <c r="A183" s="15"/>
      <c r="B183" s="95" t="s">
        <v>315</v>
      </c>
      <c r="C183" s="98" t="s">
        <v>316</v>
      </c>
      <c r="D183" s="96"/>
      <c r="E183" s="89"/>
      <c r="F183" s="89"/>
      <c r="G183" s="18"/>
      <c r="H183" s="18"/>
      <c r="I183" s="14"/>
      <c r="J183" s="14" t="e">
        <f>VLOOKUP(G183,'Scoring Lookup'!$B$3:$C$7,2)*I183</f>
        <v>#N/A</v>
      </c>
      <c r="K183" s="16">
        <f t="shared" si="3"/>
        <v>0</v>
      </c>
    </row>
    <row r="184" spans="1:11" hidden="1" x14ac:dyDescent="0.3">
      <c r="A184" s="15"/>
      <c r="B184" s="95" t="s">
        <v>58</v>
      </c>
      <c r="C184" s="98" t="s">
        <v>317</v>
      </c>
      <c r="D184" s="96" t="s">
        <v>28</v>
      </c>
      <c r="E184" s="89"/>
      <c r="F184" s="89"/>
      <c r="G184" s="18"/>
      <c r="H184" s="18"/>
      <c r="I184" s="14"/>
      <c r="J184" s="14" t="e">
        <f>VLOOKUP(G184,'Scoring Lookup'!$B$3:$C$7,2)*I184</f>
        <v>#N/A</v>
      </c>
      <c r="K184" s="16">
        <f t="shared" si="3"/>
        <v>0</v>
      </c>
    </row>
    <row r="185" spans="1:11" ht="28.2" hidden="1" x14ac:dyDescent="0.3">
      <c r="A185" s="15"/>
      <c r="B185" s="95" t="s">
        <v>60</v>
      </c>
      <c r="C185" s="98" t="s">
        <v>318</v>
      </c>
      <c r="D185" s="96" t="s">
        <v>28</v>
      </c>
      <c r="E185" s="89"/>
      <c r="F185" s="89"/>
      <c r="G185" s="18"/>
      <c r="H185" s="18"/>
      <c r="I185" s="14"/>
      <c r="J185" s="14" t="e">
        <f>VLOOKUP(G185,'Scoring Lookup'!$B$3:$C$7,2)*I185</f>
        <v>#N/A</v>
      </c>
      <c r="K185" s="16">
        <f t="shared" si="3"/>
        <v>0</v>
      </c>
    </row>
    <row r="186" spans="1:11" ht="28.2" hidden="1" x14ac:dyDescent="0.3">
      <c r="A186" s="15"/>
      <c r="B186" s="95" t="s">
        <v>319</v>
      </c>
      <c r="C186" s="98" t="s">
        <v>320</v>
      </c>
      <c r="D186" s="96" t="s">
        <v>28</v>
      </c>
      <c r="E186" s="89"/>
      <c r="F186" s="89"/>
      <c r="G186" s="18"/>
      <c r="H186" s="18"/>
      <c r="I186" s="14"/>
      <c r="J186" s="14" t="e">
        <f>VLOOKUP(G186,'Scoring Lookup'!$B$3:$C$7,2)*I186</f>
        <v>#N/A</v>
      </c>
      <c r="K186" s="16">
        <f t="shared" si="3"/>
        <v>0</v>
      </c>
    </row>
    <row r="187" spans="1:11" ht="28.2" hidden="1" x14ac:dyDescent="0.3">
      <c r="A187" s="15"/>
      <c r="B187" s="95" t="s">
        <v>321</v>
      </c>
      <c r="C187" s="98" t="s">
        <v>322</v>
      </c>
      <c r="D187" s="96" t="s">
        <v>28</v>
      </c>
      <c r="E187" s="89"/>
      <c r="F187" s="89"/>
      <c r="G187" s="18"/>
      <c r="H187" s="18"/>
      <c r="I187" s="14"/>
      <c r="J187" s="14" t="e">
        <f>VLOOKUP(G187,'Scoring Lookup'!$B$3:$C$7,2)*I187</f>
        <v>#N/A</v>
      </c>
      <c r="K187" s="16">
        <f t="shared" si="3"/>
        <v>0</v>
      </c>
    </row>
    <row r="188" spans="1:11" ht="42" hidden="1" x14ac:dyDescent="0.3">
      <c r="A188" s="15"/>
      <c r="B188" s="95" t="s">
        <v>323</v>
      </c>
      <c r="C188" s="98" t="s">
        <v>324</v>
      </c>
      <c r="D188" s="96"/>
      <c r="E188" s="89"/>
      <c r="F188" s="89"/>
      <c r="G188" s="18"/>
      <c r="H188" s="18"/>
      <c r="I188" s="14"/>
      <c r="J188" s="14" t="e">
        <f>VLOOKUP(G188,'Scoring Lookup'!$B$3:$C$7,2)*I188</f>
        <v>#N/A</v>
      </c>
      <c r="K188" s="16">
        <f t="shared" si="3"/>
        <v>0</v>
      </c>
    </row>
    <row r="189" spans="1:11" ht="28.2" hidden="1" x14ac:dyDescent="0.3">
      <c r="A189" s="15"/>
      <c r="B189" s="95" t="s">
        <v>58</v>
      </c>
      <c r="C189" s="98" t="s">
        <v>325</v>
      </c>
      <c r="D189" s="96" t="s">
        <v>28</v>
      </c>
      <c r="E189" s="89"/>
      <c r="F189" s="89"/>
      <c r="G189" s="18"/>
      <c r="H189" s="18"/>
      <c r="I189" s="14"/>
      <c r="J189" s="14" t="e">
        <f>VLOOKUP(G189,'Scoring Lookup'!$B$3:$C$7,2)*I189</f>
        <v>#N/A</v>
      </c>
      <c r="K189" s="16">
        <f t="shared" si="3"/>
        <v>0</v>
      </c>
    </row>
    <row r="190" spans="1:11" hidden="1" x14ac:dyDescent="0.3">
      <c r="A190" s="15"/>
      <c r="B190" s="95" t="s">
        <v>60</v>
      </c>
      <c r="C190" s="98" t="s">
        <v>326</v>
      </c>
      <c r="D190" s="96" t="s">
        <v>28</v>
      </c>
      <c r="E190" s="89"/>
      <c r="F190" s="89"/>
      <c r="G190" s="18"/>
      <c r="H190" s="18"/>
      <c r="I190" s="14"/>
      <c r="J190" s="14" t="e">
        <f>VLOOKUP(G190,'Scoring Lookup'!$B$3:$C$7,2)*I190</f>
        <v>#N/A</v>
      </c>
      <c r="K190" s="16">
        <f t="shared" si="3"/>
        <v>0</v>
      </c>
    </row>
    <row r="191" spans="1:11" ht="42" hidden="1" x14ac:dyDescent="0.3">
      <c r="A191" s="15"/>
      <c r="B191" s="95" t="s">
        <v>327</v>
      </c>
      <c r="C191" s="98" t="s">
        <v>328</v>
      </c>
      <c r="D191" s="96" t="s">
        <v>28</v>
      </c>
      <c r="E191" s="89"/>
      <c r="F191" s="89"/>
      <c r="G191" s="18"/>
      <c r="H191" s="18"/>
      <c r="I191" s="14"/>
      <c r="J191" s="14" t="e">
        <f>VLOOKUP(G191,'Scoring Lookup'!$B$3:$C$7,2)*I191</f>
        <v>#N/A</v>
      </c>
      <c r="K191" s="16">
        <f t="shared" si="3"/>
        <v>0</v>
      </c>
    </row>
    <row r="192" spans="1:11" ht="52.8" hidden="1" x14ac:dyDescent="0.3">
      <c r="A192" s="97"/>
      <c r="B192" s="108">
        <v>3.9</v>
      </c>
      <c r="C192" s="97" t="s">
        <v>418</v>
      </c>
      <c r="D192" s="41" t="s">
        <v>28</v>
      </c>
      <c r="E192" s="89"/>
      <c r="F192" s="89"/>
      <c r="G192" s="18"/>
      <c r="H192" s="18"/>
      <c r="I192" s="35"/>
      <c r="J192" s="35"/>
      <c r="K192" s="36">
        <f t="shared" si="3"/>
        <v>0</v>
      </c>
    </row>
    <row r="193" spans="1:11" ht="55.8" hidden="1" x14ac:dyDescent="0.3">
      <c r="A193" s="15"/>
      <c r="B193" s="95" t="s">
        <v>329</v>
      </c>
      <c r="C193" s="98" t="s">
        <v>406</v>
      </c>
      <c r="D193" s="96" t="s">
        <v>28</v>
      </c>
      <c r="E193" s="89"/>
      <c r="F193" s="89"/>
      <c r="G193" s="18"/>
      <c r="H193" s="18"/>
      <c r="I193" s="14"/>
      <c r="J193" s="14" t="e">
        <f>VLOOKUP(G193,'Scoring Lookup'!$B$3:$C$7,2)*I193</f>
        <v>#N/A</v>
      </c>
      <c r="K193" s="16">
        <f t="shared" si="3"/>
        <v>0</v>
      </c>
    </row>
    <row r="194" spans="1:11" ht="28.2" hidden="1" x14ac:dyDescent="0.3">
      <c r="A194" s="15"/>
      <c r="B194" s="95" t="s">
        <v>330</v>
      </c>
      <c r="C194" s="98" t="s">
        <v>331</v>
      </c>
      <c r="D194" s="96" t="s">
        <v>28</v>
      </c>
      <c r="E194" s="89"/>
      <c r="F194" s="89"/>
      <c r="G194" s="18"/>
      <c r="H194" s="18"/>
      <c r="I194" s="14"/>
      <c r="J194" s="14" t="e">
        <f>VLOOKUP(G194,'Scoring Lookup'!$B$3:$C$7,2)*I194</f>
        <v>#N/A</v>
      </c>
      <c r="K194" s="16">
        <f t="shared" si="3"/>
        <v>0</v>
      </c>
    </row>
    <row r="195" spans="1:11" ht="28.2" hidden="1" x14ac:dyDescent="0.3">
      <c r="A195" s="15"/>
      <c r="B195" s="95" t="s">
        <v>332</v>
      </c>
      <c r="C195" s="98" t="s">
        <v>333</v>
      </c>
      <c r="D195" s="96" t="s">
        <v>28</v>
      </c>
      <c r="E195" s="89"/>
      <c r="F195" s="89"/>
      <c r="G195" s="18"/>
      <c r="H195" s="18"/>
      <c r="I195" s="14"/>
      <c r="J195" s="14" t="e">
        <f>VLOOKUP(G195,'Scoring Lookup'!$B$3:$C$7,2)*I195</f>
        <v>#N/A</v>
      </c>
      <c r="K195" s="16">
        <f t="shared" si="3"/>
        <v>0</v>
      </c>
    </row>
    <row r="196" spans="1:11" ht="42" hidden="1" x14ac:dyDescent="0.3">
      <c r="A196" s="15"/>
      <c r="B196" s="95" t="s">
        <v>334</v>
      </c>
      <c r="C196" s="98" t="s">
        <v>335</v>
      </c>
      <c r="D196" s="96"/>
      <c r="E196" s="89"/>
      <c r="F196" s="89"/>
      <c r="G196" s="18"/>
      <c r="H196" s="18"/>
      <c r="I196" s="14"/>
      <c r="J196" s="14" t="e">
        <f>VLOOKUP(G196,'Scoring Lookup'!$B$3:$C$7,2)*I196</f>
        <v>#N/A</v>
      </c>
      <c r="K196" s="16">
        <f t="shared" si="3"/>
        <v>0</v>
      </c>
    </row>
    <row r="197" spans="1:11" hidden="1" x14ac:dyDescent="0.3">
      <c r="A197" s="15"/>
      <c r="B197" s="95" t="s">
        <v>58</v>
      </c>
      <c r="C197" s="98" t="s">
        <v>336</v>
      </c>
      <c r="D197" s="96" t="s">
        <v>28</v>
      </c>
      <c r="E197" s="89"/>
      <c r="F197" s="89"/>
      <c r="G197" s="18"/>
      <c r="H197" s="18"/>
      <c r="I197" s="14"/>
      <c r="J197" s="14" t="e">
        <f>VLOOKUP(G197,'Scoring Lookup'!$B$3:$C$7,2)*I197</f>
        <v>#N/A</v>
      </c>
      <c r="K197" s="16">
        <f t="shared" si="3"/>
        <v>0</v>
      </c>
    </row>
    <row r="198" spans="1:11" hidden="1" x14ac:dyDescent="0.3">
      <c r="A198" s="15"/>
      <c r="B198" s="95" t="s">
        <v>60</v>
      </c>
      <c r="C198" s="98" t="s">
        <v>337</v>
      </c>
      <c r="D198" s="96" t="s">
        <v>28</v>
      </c>
      <c r="E198" s="89"/>
      <c r="F198" s="89"/>
      <c r="G198" s="18"/>
      <c r="H198" s="18"/>
      <c r="I198" s="14"/>
      <c r="J198" s="14" t="e">
        <f>VLOOKUP(G198,'Scoring Lookup'!$B$3:$C$7,2)*I198</f>
        <v>#N/A</v>
      </c>
      <c r="K198" s="16">
        <f t="shared" si="3"/>
        <v>0</v>
      </c>
    </row>
    <row r="199" spans="1:11" hidden="1" x14ac:dyDescent="0.3">
      <c r="A199" s="15"/>
      <c r="B199" s="95" t="s">
        <v>62</v>
      </c>
      <c r="C199" s="98" t="s">
        <v>407</v>
      </c>
      <c r="D199" s="96" t="s">
        <v>28</v>
      </c>
      <c r="E199" s="89"/>
      <c r="F199" s="89"/>
      <c r="G199" s="18"/>
      <c r="H199" s="18"/>
      <c r="I199" s="14"/>
      <c r="J199" s="14" t="e">
        <f>VLOOKUP(G199,'Scoring Lookup'!$B$3:$C$7,2)*I199</f>
        <v>#N/A</v>
      </c>
      <c r="K199" s="16">
        <f t="shared" si="3"/>
        <v>0</v>
      </c>
    </row>
    <row r="200" spans="1:11" hidden="1" x14ac:dyDescent="0.3">
      <c r="A200" s="15"/>
      <c r="B200" s="95" t="s">
        <v>63</v>
      </c>
      <c r="C200" s="98" t="s">
        <v>77</v>
      </c>
      <c r="D200" s="96" t="s">
        <v>28</v>
      </c>
      <c r="E200" s="89"/>
      <c r="F200" s="89"/>
      <c r="G200" s="18"/>
      <c r="H200" s="18"/>
      <c r="I200" s="14"/>
      <c r="J200" s="14" t="e">
        <f>VLOOKUP(G200,'Scoring Lookup'!$B$3:$C$7,2)*I200</f>
        <v>#N/A</v>
      </c>
      <c r="K200" s="16">
        <f t="shared" si="3"/>
        <v>0</v>
      </c>
    </row>
    <row r="201" spans="1:11" hidden="1" x14ac:dyDescent="0.3">
      <c r="A201" s="15"/>
      <c r="B201" s="95" t="s">
        <v>65</v>
      </c>
      <c r="C201" s="98" t="s">
        <v>338</v>
      </c>
      <c r="D201" s="96" t="s">
        <v>28</v>
      </c>
      <c r="E201" s="89"/>
      <c r="F201" s="89"/>
      <c r="G201" s="18"/>
      <c r="H201" s="18"/>
      <c r="I201" s="14"/>
      <c r="J201" s="14" t="e">
        <f>VLOOKUP(G201,'Scoring Lookup'!$B$3:$C$7,2)*I201</f>
        <v>#N/A</v>
      </c>
      <c r="K201" s="16">
        <f t="shared" si="3"/>
        <v>0</v>
      </c>
    </row>
    <row r="202" spans="1:11" hidden="1" x14ac:dyDescent="0.3">
      <c r="A202" s="15"/>
      <c r="B202" s="95" t="s">
        <v>67</v>
      </c>
      <c r="C202" s="98" t="s">
        <v>339</v>
      </c>
      <c r="D202" s="96" t="s">
        <v>28</v>
      </c>
      <c r="E202" s="89"/>
      <c r="F202" s="89"/>
      <c r="G202" s="18"/>
      <c r="H202" s="18"/>
      <c r="I202" s="14"/>
      <c r="J202" s="14" t="e">
        <f>VLOOKUP(G202,'Scoring Lookup'!$B$3:$C$7,2)*I202</f>
        <v>#N/A</v>
      </c>
      <c r="K202" s="16">
        <f t="shared" si="3"/>
        <v>0</v>
      </c>
    </row>
    <row r="203" spans="1:11" hidden="1" x14ac:dyDescent="0.3">
      <c r="A203" s="15"/>
      <c r="B203" s="95" t="s">
        <v>69</v>
      </c>
      <c r="C203" s="98" t="s">
        <v>340</v>
      </c>
      <c r="D203" s="96" t="s">
        <v>28</v>
      </c>
      <c r="E203" s="89"/>
      <c r="F203" s="89"/>
      <c r="G203" s="18"/>
      <c r="H203" s="18"/>
      <c r="I203" s="14"/>
      <c r="J203" s="14" t="e">
        <f>VLOOKUP(G203,'Scoring Lookup'!$B$3:$C$7,2)*I203</f>
        <v>#N/A</v>
      </c>
      <c r="K203" s="16">
        <f t="shared" si="3"/>
        <v>0</v>
      </c>
    </row>
    <row r="204" spans="1:11" hidden="1" x14ac:dyDescent="0.3">
      <c r="A204" s="15"/>
      <c r="B204" s="95" t="s">
        <v>71</v>
      </c>
      <c r="C204" s="98" t="s">
        <v>341</v>
      </c>
      <c r="D204" s="96" t="s">
        <v>28</v>
      </c>
      <c r="E204" s="89"/>
      <c r="F204" s="89"/>
      <c r="G204" s="18"/>
      <c r="H204" s="18"/>
      <c r="I204" s="14"/>
      <c r="J204" s="14" t="e">
        <f>VLOOKUP(G204,'Scoring Lookup'!$B$3:$C$7,2)*I204</f>
        <v>#N/A</v>
      </c>
      <c r="K204" s="16">
        <f t="shared" si="3"/>
        <v>0</v>
      </c>
    </row>
    <row r="205" spans="1:11" ht="42" hidden="1" x14ac:dyDescent="0.3">
      <c r="A205" s="15"/>
      <c r="B205" s="95" t="s">
        <v>342</v>
      </c>
      <c r="C205" s="98" t="s">
        <v>343</v>
      </c>
      <c r="D205" s="96" t="s">
        <v>28</v>
      </c>
      <c r="E205" s="89"/>
      <c r="F205" s="89"/>
      <c r="G205" s="18"/>
      <c r="H205" s="18"/>
      <c r="I205" s="14"/>
      <c r="J205" s="14" t="e">
        <f>VLOOKUP(G205,'Scoring Lookup'!$B$3:$C$7,2)*I205</f>
        <v>#N/A</v>
      </c>
      <c r="K205" s="16">
        <f t="shared" si="3"/>
        <v>0</v>
      </c>
    </row>
    <row r="206" spans="1:11" ht="97.2" hidden="1" x14ac:dyDescent="0.3">
      <c r="A206" s="15"/>
      <c r="B206" s="95" t="s">
        <v>344</v>
      </c>
      <c r="C206" s="98" t="s">
        <v>345</v>
      </c>
      <c r="D206" s="96" t="s">
        <v>28</v>
      </c>
      <c r="E206" s="89"/>
      <c r="F206" s="89"/>
      <c r="G206" s="18"/>
      <c r="H206" s="18"/>
      <c r="I206" s="14"/>
      <c r="J206" s="14" t="e">
        <f>VLOOKUP(G206,'Scoring Lookup'!$B$3:$C$7,2)*I206</f>
        <v>#N/A</v>
      </c>
      <c r="K206" s="16">
        <f t="shared" si="3"/>
        <v>0</v>
      </c>
    </row>
    <row r="207" spans="1:11" ht="28.2" hidden="1" x14ac:dyDescent="0.3">
      <c r="A207" s="15"/>
      <c r="B207" s="95" t="s">
        <v>346</v>
      </c>
      <c r="C207" s="98" t="s">
        <v>347</v>
      </c>
      <c r="D207" s="96" t="s">
        <v>28</v>
      </c>
      <c r="E207" s="89"/>
      <c r="F207" s="89"/>
      <c r="G207" s="18"/>
      <c r="H207" s="18"/>
      <c r="I207" s="14"/>
      <c r="J207" s="14" t="e">
        <f>VLOOKUP(G207,'Scoring Lookup'!$B$3:$C$7,2)*I207</f>
        <v>#N/A</v>
      </c>
      <c r="K207" s="16">
        <f t="shared" si="3"/>
        <v>0</v>
      </c>
    </row>
    <row r="208" spans="1:11" hidden="1" x14ac:dyDescent="0.3">
      <c r="A208" s="97"/>
      <c r="B208" s="108" t="s">
        <v>401</v>
      </c>
      <c r="C208" s="97" t="s">
        <v>348</v>
      </c>
      <c r="D208" s="41"/>
      <c r="E208" s="89"/>
      <c r="F208" s="89"/>
      <c r="G208" s="18"/>
      <c r="H208" s="18"/>
      <c r="I208" s="35"/>
      <c r="J208" s="35"/>
      <c r="K208" s="36">
        <f t="shared" si="3"/>
        <v>0</v>
      </c>
    </row>
    <row r="209" spans="1:11" ht="42" hidden="1" x14ac:dyDescent="0.3">
      <c r="A209" s="15"/>
      <c r="B209" s="95"/>
      <c r="C209" s="98" t="s">
        <v>349</v>
      </c>
      <c r="D209" s="96"/>
      <c r="E209" s="89"/>
      <c r="F209" s="89"/>
      <c r="G209" s="18"/>
      <c r="H209" s="18"/>
      <c r="I209" s="14"/>
      <c r="J209" s="14" t="e">
        <f>VLOOKUP(G209,'Scoring Lookup'!$B$3:$C$7,2)*I209</f>
        <v>#N/A</v>
      </c>
      <c r="K209" s="16">
        <f t="shared" si="3"/>
        <v>0</v>
      </c>
    </row>
    <row r="210" spans="1:11" ht="28.2" hidden="1" x14ac:dyDescent="0.3">
      <c r="A210" s="15"/>
      <c r="B210" s="95" t="s">
        <v>58</v>
      </c>
      <c r="C210" s="98" t="s">
        <v>350</v>
      </c>
      <c r="D210" s="96" t="s">
        <v>28</v>
      </c>
      <c r="E210" s="89"/>
      <c r="F210" s="89"/>
      <c r="G210" s="18"/>
      <c r="H210" s="18"/>
      <c r="I210" s="14"/>
      <c r="J210" s="14" t="e">
        <f>VLOOKUP(G210,'Scoring Lookup'!$B$3:$C$7,2)*I210</f>
        <v>#N/A</v>
      </c>
      <c r="K210" s="16">
        <f t="shared" si="3"/>
        <v>0</v>
      </c>
    </row>
    <row r="211" spans="1:11" hidden="1" x14ac:dyDescent="0.3">
      <c r="A211" s="15"/>
      <c r="B211" s="95" t="s">
        <v>60</v>
      </c>
      <c r="C211" s="98" t="s">
        <v>351</v>
      </c>
      <c r="D211" s="96" t="s">
        <v>28</v>
      </c>
      <c r="E211" s="89"/>
      <c r="F211" s="89"/>
      <c r="G211" s="18"/>
      <c r="H211" s="18"/>
      <c r="I211" s="14"/>
      <c r="J211" s="14" t="e">
        <f>VLOOKUP(G211,'Scoring Lookup'!$B$3:$C$7,2)*I211</f>
        <v>#N/A</v>
      </c>
      <c r="K211" s="16">
        <f t="shared" si="3"/>
        <v>0</v>
      </c>
    </row>
    <row r="212" spans="1:11" ht="28.2" hidden="1" x14ac:dyDescent="0.3">
      <c r="A212" s="15"/>
      <c r="B212" s="95" t="s">
        <v>62</v>
      </c>
      <c r="C212" s="98" t="s">
        <v>352</v>
      </c>
      <c r="D212" s="96" t="s">
        <v>28</v>
      </c>
      <c r="E212" s="89"/>
      <c r="F212" s="89"/>
      <c r="G212" s="18"/>
      <c r="H212" s="18"/>
      <c r="I212" s="14"/>
      <c r="J212" s="14" t="e">
        <f>VLOOKUP(G212,'Scoring Lookup'!$B$3:$C$7,2)*I212</f>
        <v>#N/A</v>
      </c>
      <c r="K212" s="16">
        <f t="shared" si="3"/>
        <v>0</v>
      </c>
    </row>
    <row r="213" spans="1:11" ht="42" hidden="1" x14ac:dyDescent="0.3">
      <c r="A213" s="15"/>
      <c r="B213" s="95" t="s">
        <v>63</v>
      </c>
      <c r="C213" s="98" t="s">
        <v>353</v>
      </c>
      <c r="D213" s="96" t="s">
        <v>28</v>
      </c>
      <c r="E213" s="89"/>
      <c r="F213" s="89"/>
      <c r="G213" s="18"/>
      <c r="H213" s="18"/>
      <c r="I213" s="14"/>
      <c r="J213" s="14" t="e">
        <f>VLOOKUP(G213,'Scoring Lookup'!$B$3:$C$7,2)*I213</f>
        <v>#N/A</v>
      </c>
      <c r="K213" s="16">
        <f t="shared" si="3"/>
        <v>0</v>
      </c>
    </row>
    <row r="214" spans="1:11" hidden="1" x14ac:dyDescent="0.3">
      <c r="A214" s="97"/>
      <c r="B214" s="108">
        <v>3.11</v>
      </c>
      <c r="C214" s="97" t="s">
        <v>354</v>
      </c>
      <c r="D214" s="41"/>
      <c r="E214" s="89"/>
      <c r="F214" s="89"/>
      <c r="G214" s="18"/>
      <c r="H214" s="18"/>
      <c r="I214" s="35"/>
      <c r="J214" s="35"/>
      <c r="K214" s="36">
        <f t="shared" si="3"/>
        <v>0</v>
      </c>
    </row>
    <row r="215" spans="1:11" ht="26.4" hidden="1" x14ac:dyDescent="0.3">
      <c r="A215" s="15"/>
      <c r="B215" s="68" t="s">
        <v>355</v>
      </c>
      <c r="C215" s="38" t="s">
        <v>356</v>
      </c>
      <c r="D215" s="96" t="s">
        <v>419</v>
      </c>
      <c r="E215" s="89"/>
      <c r="F215" s="89"/>
      <c r="G215" s="18"/>
      <c r="H215" s="18"/>
      <c r="I215" s="14"/>
      <c r="J215" s="14" t="e">
        <f>VLOOKUP(G215,'Scoring Lookup'!$B$3:$C$7,2)*I215</f>
        <v>#N/A</v>
      </c>
      <c r="K215" s="16">
        <f t="shared" si="3"/>
        <v>0</v>
      </c>
    </row>
    <row r="216" spans="1:11" ht="26.4" hidden="1" x14ac:dyDescent="0.3">
      <c r="A216" s="15"/>
      <c r="B216" s="68" t="s">
        <v>357</v>
      </c>
      <c r="C216" s="38" t="s">
        <v>358</v>
      </c>
      <c r="D216" s="96"/>
      <c r="E216" s="89"/>
      <c r="F216" s="89"/>
      <c r="G216" s="18"/>
      <c r="H216" s="18"/>
      <c r="I216" s="14"/>
      <c r="J216" s="14" t="e">
        <f>VLOOKUP(G216,'Scoring Lookup'!$B$3:$C$7,2)*I216</f>
        <v>#N/A</v>
      </c>
      <c r="K216" s="16">
        <f t="shared" si="3"/>
        <v>0</v>
      </c>
    </row>
    <row r="217" spans="1:11" hidden="1" x14ac:dyDescent="0.3">
      <c r="A217" s="15"/>
      <c r="B217" s="68" t="s">
        <v>58</v>
      </c>
      <c r="C217" s="38" t="s">
        <v>359</v>
      </c>
      <c r="D217" s="96" t="s">
        <v>28</v>
      </c>
      <c r="E217" s="89"/>
      <c r="F217" s="89"/>
      <c r="G217" s="18"/>
      <c r="H217" s="18"/>
      <c r="I217" s="14"/>
      <c r="J217" s="14" t="e">
        <f>VLOOKUP(G217,'Scoring Lookup'!$B$3:$C$7,2)*I217</f>
        <v>#N/A</v>
      </c>
      <c r="K217" s="16">
        <f t="shared" si="3"/>
        <v>0</v>
      </c>
    </row>
    <row r="218" spans="1:11" hidden="1" x14ac:dyDescent="0.3">
      <c r="A218" s="15"/>
      <c r="B218" s="68" t="s">
        <v>60</v>
      </c>
      <c r="C218" s="38" t="s">
        <v>360</v>
      </c>
      <c r="D218" s="96" t="s">
        <v>28</v>
      </c>
      <c r="E218" s="89"/>
      <c r="F218" s="89"/>
      <c r="G218" s="18"/>
      <c r="H218" s="18"/>
      <c r="I218" s="14"/>
      <c r="J218" s="14" t="e">
        <f>VLOOKUP(G218,'Scoring Lookup'!$B$3:$C$7,2)*I218</f>
        <v>#N/A</v>
      </c>
      <c r="K218" s="16">
        <f t="shared" si="3"/>
        <v>0</v>
      </c>
    </row>
    <row r="219" spans="1:11" hidden="1" x14ac:dyDescent="0.3">
      <c r="A219" s="15"/>
      <c r="B219" s="68" t="s">
        <v>62</v>
      </c>
      <c r="C219" s="38" t="s">
        <v>361</v>
      </c>
      <c r="D219" s="96" t="s">
        <v>28</v>
      </c>
      <c r="E219" s="89"/>
      <c r="F219" s="89"/>
      <c r="G219" s="18"/>
      <c r="H219" s="18"/>
      <c r="I219" s="14"/>
      <c r="J219" s="14" t="e">
        <f>VLOOKUP(G219,'Scoring Lookup'!$B$3:$C$7,2)*I219</f>
        <v>#N/A</v>
      </c>
      <c r="K219" s="16">
        <f t="shared" si="3"/>
        <v>0</v>
      </c>
    </row>
    <row r="220" spans="1:11" hidden="1" x14ac:dyDescent="0.3">
      <c r="A220" s="15"/>
      <c r="B220" s="68" t="s">
        <v>63</v>
      </c>
      <c r="C220" s="38" t="s">
        <v>362</v>
      </c>
      <c r="D220" s="96" t="s">
        <v>28</v>
      </c>
      <c r="E220" s="89"/>
      <c r="F220" s="89"/>
      <c r="G220" s="18"/>
      <c r="H220" s="18"/>
      <c r="I220" s="14"/>
      <c r="J220" s="14" t="e">
        <f>VLOOKUP(G220,'Scoring Lookup'!$B$3:$C$7,2)*I220</f>
        <v>#N/A</v>
      </c>
      <c r="K220" s="16">
        <f t="shared" si="3"/>
        <v>0</v>
      </c>
    </row>
    <row r="221" spans="1:11" hidden="1" x14ac:dyDescent="0.3">
      <c r="A221" s="15"/>
      <c r="B221" s="68" t="s">
        <v>65</v>
      </c>
      <c r="C221" s="38" t="s">
        <v>363</v>
      </c>
      <c r="D221" s="96" t="s">
        <v>28</v>
      </c>
      <c r="E221" s="89"/>
      <c r="F221" s="89"/>
      <c r="G221" s="18"/>
      <c r="H221" s="18"/>
      <c r="I221" s="14"/>
      <c r="J221" s="14" t="e">
        <f>VLOOKUP(G221,'Scoring Lookup'!$B$3:$C$7,2)*I221</f>
        <v>#N/A</v>
      </c>
      <c r="K221" s="16">
        <f t="shared" si="3"/>
        <v>0</v>
      </c>
    </row>
    <row r="222" spans="1:11" hidden="1" x14ac:dyDescent="0.3">
      <c r="A222" s="15"/>
      <c r="B222" s="68" t="s">
        <v>67</v>
      </c>
      <c r="C222" s="38" t="s">
        <v>364</v>
      </c>
      <c r="D222" s="96" t="s">
        <v>28</v>
      </c>
      <c r="E222" s="89"/>
      <c r="F222" s="89"/>
      <c r="G222" s="18"/>
      <c r="H222" s="18"/>
      <c r="I222" s="14"/>
      <c r="J222" s="14" t="e">
        <f>VLOOKUP(G222,'Scoring Lookup'!$B$3:$C$7,2)*I222</f>
        <v>#N/A</v>
      </c>
      <c r="K222" s="16">
        <f t="shared" si="3"/>
        <v>0</v>
      </c>
    </row>
    <row r="223" spans="1:11" hidden="1" x14ac:dyDescent="0.3">
      <c r="A223" s="15"/>
      <c r="B223" s="68" t="s">
        <v>69</v>
      </c>
      <c r="C223" s="38" t="s">
        <v>365</v>
      </c>
      <c r="D223" s="96" t="s">
        <v>28</v>
      </c>
      <c r="E223" s="89"/>
      <c r="F223" s="89"/>
      <c r="G223" s="18"/>
      <c r="H223" s="18"/>
      <c r="I223" s="14"/>
      <c r="J223" s="14" t="e">
        <f>VLOOKUP(G223,'Scoring Lookup'!$B$3:$C$7,2)*I223</f>
        <v>#N/A</v>
      </c>
      <c r="K223" s="16">
        <f t="shared" si="3"/>
        <v>0</v>
      </c>
    </row>
    <row r="224" spans="1:11" ht="26.4" hidden="1" x14ac:dyDescent="0.3">
      <c r="A224" s="15"/>
      <c r="B224" s="68" t="s">
        <v>366</v>
      </c>
      <c r="C224" s="38" t="s">
        <v>367</v>
      </c>
      <c r="D224" s="96"/>
      <c r="E224" s="89"/>
      <c r="F224" s="89"/>
      <c r="G224" s="18"/>
      <c r="H224" s="18"/>
      <c r="I224" s="14"/>
      <c r="J224" s="14" t="e">
        <f>VLOOKUP(G224,'Scoring Lookup'!$B$3:$C$7,2)*I224</f>
        <v>#N/A</v>
      </c>
      <c r="K224" s="16">
        <f t="shared" si="3"/>
        <v>0</v>
      </c>
    </row>
    <row r="225" spans="1:11" hidden="1" x14ac:dyDescent="0.3">
      <c r="A225" s="15"/>
      <c r="B225" s="68" t="s">
        <v>58</v>
      </c>
      <c r="C225" s="38" t="s">
        <v>408</v>
      </c>
      <c r="D225" s="96" t="s">
        <v>28</v>
      </c>
      <c r="E225" s="89"/>
      <c r="F225" s="89"/>
      <c r="G225" s="18"/>
      <c r="H225" s="18"/>
      <c r="I225" s="14"/>
      <c r="J225" s="14" t="e">
        <f>VLOOKUP(G225,'Scoring Lookup'!$B$3:$C$7,2)*I225</f>
        <v>#N/A</v>
      </c>
      <c r="K225" s="16">
        <f t="shared" si="3"/>
        <v>0</v>
      </c>
    </row>
    <row r="226" spans="1:11" hidden="1" x14ac:dyDescent="0.3">
      <c r="A226" s="15"/>
      <c r="B226" s="68" t="s">
        <v>60</v>
      </c>
      <c r="C226" s="38" t="s">
        <v>368</v>
      </c>
      <c r="D226" s="96" t="s">
        <v>28</v>
      </c>
      <c r="E226" s="89"/>
      <c r="F226" s="89"/>
      <c r="G226" s="18"/>
      <c r="H226" s="18"/>
      <c r="I226" s="14"/>
      <c r="J226" s="14" t="e">
        <f>VLOOKUP(G226,'Scoring Lookup'!$B$3:$C$7,2)*I226</f>
        <v>#N/A</v>
      </c>
      <c r="K226" s="16">
        <f t="shared" si="3"/>
        <v>0</v>
      </c>
    </row>
    <row r="227" spans="1:11" hidden="1" x14ac:dyDescent="0.3">
      <c r="A227" s="15"/>
      <c r="B227" s="68" t="s">
        <v>62</v>
      </c>
      <c r="C227" s="38" t="s">
        <v>409</v>
      </c>
      <c r="D227" s="96" t="s">
        <v>28</v>
      </c>
      <c r="E227" s="89"/>
      <c r="F227" s="89"/>
      <c r="G227" s="18"/>
      <c r="H227" s="18"/>
      <c r="I227" s="14"/>
      <c r="J227" s="14" t="e">
        <f>VLOOKUP(G227,'Scoring Lookup'!$B$3:$C$7,2)*I227</f>
        <v>#N/A</v>
      </c>
      <c r="K227" s="16">
        <f t="shared" si="3"/>
        <v>0</v>
      </c>
    </row>
    <row r="228" spans="1:11" hidden="1" x14ac:dyDescent="0.3">
      <c r="A228" s="15"/>
      <c r="B228" s="68" t="s">
        <v>63</v>
      </c>
      <c r="C228" s="38" t="s">
        <v>369</v>
      </c>
      <c r="D228" s="96" t="s">
        <v>28</v>
      </c>
      <c r="E228" s="89"/>
      <c r="F228" s="89"/>
      <c r="G228" s="18"/>
      <c r="H228" s="18"/>
      <c r="I228" s="14"/>
      <c r="J228" s="14" t="e">
        <f>VLOOKUP(G228,'Scoring Lookup'!$B$3:$C$7,2)*I228</f>
        <v>#N/A</v>
      </c>
      <c r="K228" s="16">
        <f t="shared" si="3"/>
        <v>0</v>
      </c>
    </row>
    <row r="229" spans="1:11" hidden="1" x14ac:dyDescent="0.3">
      <c r="A229" s="15"/>
      <c r="B229" s="68" t="s">
        <v>65</v>
      </c>
      <c r="C229" s="38" t="s">
        <v>370</v>
      </c>
      <c r="D229" s="96" t="s">
        <v>28</v>
      </c>
      <c r="E229" s="89"/>
      <c r="F229" s="89"/>
      <c r="G229" s="18"/>
      <c r="H229" s="18"/>
      <c r="I229" s="14"/>
      <c r="J229" s="14" t="e">
        <f>VLOOKUP(G229,'Scoring Lookup'!$B$3:$C$7,2)*I229</f>
        <v>#N/A</v>
      </c>
      <c r="K229" s="16">
        <f t="shared" si="3"/>
        <v>0</v>
      </c>
    </row>
    <row r="230" spans="1:11" ht="26.4" hidden="1" x14ac:dyDescent="0.3">
      <c r="A230" s="15"/>
      <c r="B230" s="68" t="s">
        <v>371</v>
      </c>
      <c r="C230" s="38" t="s">
        <v>372</v>
      </c>
      <c r="D230" s="96" t="s">
        <v>28</v>
      </c>
      <c r="E230" s="89"/>
      <c r="F230" s="89"/>
      <c r="G230" s="18"/>
      <c r="H230" s="18"/>
      <c r="I230" s="14"/>
      <c r="J230" s="14" t="e">
        <f>VLOOKUP(G230,'Scoring Lookup'!$B$3:$C$7,2)*I230</f>
        <v>#N/A</v>
      </c>
      <c r="K230" s="16">
        <f t="shared" si="3"/>
        <v>0</v>
      </c>
    </row>
    <row r="231" spans="1:11" hidden="1" x14ac:dyDescent="0.3">
      <c r="A231" s="97"/>
      <c r="B231" s="108">
        <v>3.12</v>
      </c>
      <c r="C231" s="97" t="s">
        <v>373</v>
      </c>
      <c r="D231" s="41"/>
      <c r="E231" s="89"/>
      <c r="F231" s="89"/>
      <c r="G231" s="18"/>
      <c r="H231" s="18"/>
      <c r="I231" s="35"/>
      <c r="J231" s="35"/>
      <c r="K231" s="36">
        <f t="shared" si="3"/>
        <v>0</v>
      </c>
    </row>
    <row r="232" spans="1:11" ht="39.6" hidden="1" x14ac:dyDescent="0.3">
      <c r="A232" s="15"/>
      <c r="B232" s="68" t="s">
        <v>374</v>
      </c>
      <c r="C232" s="38" t="s">
        <v>375</v>
      </c>
      <c r="D232" s="96" t="s">
        <v>28</v>
      </c>
      <c r="E232" s="89"/>
      <c r="F232" s="89"/>
      <c r="G232" s="18"/>
      <c r="H232" s="18"/>
      <c r="I232" s="14"/>
      <c r="J232" s="14" t="e">
        <f>VLOOKUP(G232,'Scoring Lookup'!$B$3:$C$7,2)*I232</f>
        <v>#N/A</v>
      </c>
      <c r="K232" s="16">
        <f t="shared" si="3"/>
        <v>0</v>
      </c>
    </row>
    <row r="233" spans="1:11" hidden="1" x14ac:dyDescent="0.3">
      <c r="A233" s="15"/>
      <c r="B233" s="68" t="s">
        <v>376</v>
      </c>
      <c r="C233" s="38" t="s">
        <v>377</v>
      </c>
      <c r="D233" s="96"/>
      <c r="E233" s="89"/>
      <c r="F233" s="89"/>
      <c r="G233" s="18"/>
      <c r="H233" s="18"/>
      <c r="I233" s="14"/>
      <c r="J233" s="14" t="e">
        <f>VLOOKUP(G233,'Scoring Lookup'!$B$3:$C$7,2)*I233</f>
        <v>#N/A</v>
      </c>
      <c r="K233" s="16">
        <f t="shared" si="3"/>
        <v>0</v>
      </c>
    </row>
    <row r="234" spans="1:11" ht="26.4" hidden="1" x14ac:dyDescent="0.3">
      <c r="A234" s="15"/>
      <c r="B234" s="68" t="s">
        <v>58</v>
      </c>
      <c r="C234" s="38" t="s">
        <v>378</v>
      </c>
      <c r="D234" s="96" t="s">
        <v>28</v>
      </c>
      <c r="E234" s="89"/>
      <c r="F234" s="89"/>
      <c r="G234" s="18"/>
      <c r="H234" s="18"/>
      <c r="I234" s="14"/>
      <c r="J234" s="14" t="e">
        <f>VLOOKUP(G234,'Scoring Lookup'!$B$3:$C$7,2)*I234</f>
        <v>#N/A</v>
      </c>
      <c r="K234" s="16">
        <f t="shared" si="3"/>
        <v>0</v>
      </c>
    </row>
    <row r="235" spans="1:11" ht="39.6" hidden="1" x14ac:dyDescent="0.3">
      <c r="A235" s="15"/>
      <c r="B235" s="68" t="s">
        <v>60</v>
      </c>
      <c r="C235" s="38" t="s">
        <v>379</v>
      </c>
      <c r="D235" s="96" t="s">
        <v>28</v>
      </c>
      <c r="E235" s="89"/>
      <c r="F235" s="89"/>
      <c r="G235" s="18"/>
      <c r="H235" s="18"/>
      <c r="I235" s="14"/>
      <c r="J235" s="14" t="e">
        <f>VLOOKUP(G235,'Scoring Lookup'!$B$3:$C$7,2)*I235</f>
        <v>#N/A</v>
      </c>
      <c r="K235" s="16">
        <f t="shared" si="3"/>
        <v>0</v>
      </c>
    </row>
    <row r="236" spans="1:11" ht="26.4" hidden="1" x14ac:dyDescent="0.3">
      <c r="A236" s="15"/>
      <c r="B236" s="68" t="s">
        <v>62</v>
      </c>
      <c r="C236" s="38" t="s">
        <v>380</v>
      </c>
      <c r="D236" s="96" t="s">
        <v>28</v>
      </c>
      <c r="E236" s="89"/>
      <c r="F236" s="89"/>
      <c r="G236" s="18"/>
      <c r="H236" s="18"/>
      <c r="I236" s="14"/>
      <c r="J236" s="14" t="e">
        <f>VLOOKUP(G236,'Scoring Lookup'!$B$3:$C$7,2)*I236</f>
        <v>#N/A</v>
      </c>
      <c r="K236" s="16">
        <f t="shared" si="3"/>
        <v>0</v>
      </c>
    </row>
    <row r="237" spans="1:11" ht="26.4" hidden="1" x14ac:dyDescent="0.3">
      <c r="A237" s="15"/>
      <c r="B237" s="68" t="s">
        <v>63</v>
      </c>
      <c r="C237" s="38" t="s">
        <v>381</v>
      </c>
      <c r="D237" s="96" t="s">
        <v>28</v>
      </c>
      <c r="E237" s="89"/>
      <c r="F237" s="89"/>
      <c r="G237" s="18"/>
      <c r="H237" s="18"/>
      <c r="I237" s="14"/>
      <c r="J237" s="14" t="e">
        <f>VLOOKUP(G237,'Scoring Lookup'!$B$3:$C$7,2)*I237</f>
        <v>#N/A</v>
      </c>
      <c r="K237" s="16">
        <f t="shared" ref="K237:K252" si="4">I237*3</f>
        <v>0</v>
      </c>
    </row>
    <row r="238" spans="1:11" ht="39.6" hidden="1" x14ac:dyDescent="0.3">
      <c r="A238" s="15"/>
      <c r="B238" s="68" t="s">
        <v>65</v>
      </c>
      <c r="C238" s="38" t="s">
        <v>382</v>
      </c>
      <c r="D238" s="96" t="s">
        <v>28</v>
      </c>
      <c r="E238" s="89"/>
      <c r="F238" s="89"/>
      <c r="G238" s="18"/>
      <c r="H238" s="18"/>
      <c r="I238" s="14"/>
      <c r="J238" s="14" t="e">
        <f>VLOOKUP(G238,'Scoring Lookup'!$B$3:$C$7,2)*I238</f>
        <v>#N/A</v>
      </c>
      <c r="K238" s="16">
        <f t="shared" si="4"/>
        <v>0</v>
      </c>
    </row>
    <row r="239" spans="1:11" hidden="1" x14ac:dyDescent="0.3">
      <c r="A239" s="15"/>
      <c r="B239" s="68" t="s">
        <v>383</v>
      </c>
      <c r="C239" s="38" t="s">
        <v>410</v>
      </c>
      <c r="D239" s="96"/>
      <c r="E239" s="89"/>
      <c r="F239" s="89"/>
      <c r="G239" s="18"/>
      <c r="H239" s="18"/>
      <c r="I239" s="14"/>
      <c r="J239" s="14" t="e">
        <f>VLOOKUP(G239,'Scoring Lookup'!$B$3:$C$7,2)*I239</f>
        <v>#N/A</v>
      </c>
      <c r="K239" s="16">
        <f t="shared" si="4"/>
        <v>0</v>
      </c>
    </row>
    <row r="240" spans="1:11" ht="26.4" hidden="1" x14ac:dyDescent="0.3">
      <c r="A240" s="15"/>
      <c r="B240" s="68" t="s">
        <v>58</v>
      </c>
      <c r="C240" s="38" t="s">
        <v>384</v>
      </c>
      <c r="D240" s="96" t="s">
        <v>28</v>
      </c>
      <c r="E240" s="89"/>
      <c r="F240" s="89"/>
      <c r="G240" s="18"/>
      <c r="H240" s="18"/>
      <c r="I240" s="14"/>
      <c r="J240" s="14" t="e">
        <f>VLOOKUP(G240,'Scoring Lookup'!$B$3:$C$7,2)*I240</f>
        <v>#N/A</v>
      </c>
      <c r="K240" s="16">
        <f t="shared" si="4"/>
        <v>0</v>
      </c>
    </row>
    <row r="241" spans="1:11" ht="26.4" hidden="1" x14ac:dyDescent="0.3">
      <c r="A241" s="15"/>
      <c r="B241" s="68" t="s">
        <v>60</v>
      </c>
      <c r="C241" s="38" t="s">
        <v>385</v>
      </c>
      <c r="D241" s="96" t="s">
        <v>28</v>
      </c>
      <c r="E241" s="89"/>
      <c r="F241" s="89"/>
      <c r="G241" s="18"/>
      <c r="H241" s="18"/>
      <c r="I241" s="14"/>
      <c r="J241" s="14" t="e">
        <f>VLOOKUP(G241,'Scoring Lookup'!$B$3:$C$7,2)*I241</f>
        <v>#N/A</v>
      </c>
      <c r="K241" s="16">
        <f t="shared" si="4"/>
        <v>0</v>
      </c>
    </row>
    <row r="242" spans="1:11" hidden="1" x14ac:dyDescent="0.3">
      <c r="A242" s="15"/>
      <c r="B242" s="68" t="s">
        <v>62</v>
      </c>
      <c r="C242" s="38" t="s">
        <v>386</v>
      </c>
      <c r="D242" s="96"/>
      <c r="E242" s="89"/>
      <c r="F242" s="89"/>
      <c r="G242" s="18"/>
      <c r="H242" s="18"/>
      <c r="I242" s="14"/>
      <c r="J242" s="14" t="e">
        <f>VLOOKUP(G242,'Scoring Lookup'!$B$3:$C$7,2)*I242</f>
        <v>#N/A</v>
      </c>
      <c r="K242" s="16">
        <f t="shared" si="4"/>
        <v>0</v>
      </c>
    </row>
    <row r="243" spans="1:11" hidden="1" x14ac:dyDescent="0.3">
      <c r="A243" s="15"/>
      <c r="B243" s="68" t="s">
        <v>387</v>
      </c>
      <c r="C243" s="38" t="s">
        <v>388</v>
      </c>
      <c r="D243" s="96" t="s">
        <v>28</v>
      </c>
      <c r="E243" s="89"/>
      <c r="F243" s="89"/>
      <c r="G243" s="18"/>
      <c r="H243" s="18"/>
      <c r="I243" s="14"/>
      <c r="J243" s="14" t="e">
        <f>VLOOKUP(G243,'Scoring Lookup'!$B$3:$C$7,2)*I243</f>
        <v>#N/A</v>
      </c>
      <c r="K243" s="16">
        <f t="shared" si="4"/>
        <v>0</v>
      </c>
    </row>
    <row r="244" spans="1:11" hidden="1" x14ac:dyDescent="0.3">
      <c r="A244" s="15"/>
      <c r="B244" s="68" t="s">
        <v>389</v>
      </c>
      <c r="C244" s="38" t="s">
        <v>390</v>
      </c>
      <c r="D244" s="96" t="s">
        <v>28</v>
      </c>
      <c r="E244" s="89"/>
      <c r="F244" s="89"/>
      <c r="G244" s="18"/>
      <c r="H244" s="18"/>
      <c r="I244" s="14"/>
      <c r="J244" s="14" t="e">
        <f>VLOOKUP(G244,'Scoring Lookup'!$B$3:$C$7,2)*I244</f>
        <v>#N/A</v>
      </c>
      <c r="K244" s="16">
        <f t="shared" si="4"/>
        <v>0</v>
      </c>
    </row>
    <row r="245" spans="1:11" hidden="1" x14ac:dyDescent="0.3">
      <c r="A245" s="15"/>
      <c r="B245" s="68" t="s">
        <v>391</v>
      </c>
      <c r="C245" s="38" t="s">
        <v>392</v>
      </c>
      <c r="D245" s="96" t="s">
        <v>28</v>
      </c>
      <c r="E245" s="89"/>
      <c r="F245" s="89"/>
      <c r="G245" s="18"/>
      <c r="H245" s="18"/>
      <c r="I245" s="14"/>
      <c r="J245" s="14" t="e">
        <f>VLOOKUP(G245,'Scoring Lookup'!$B$3:$C$7,2)*I245</f>
        <v>#N/A</v>
      </c>
      <c r="K245" s="16">
        <f t="shared" si="4"/>
        <v>0</v>
      </c>
    </row>
    <row r="246" spans="1:11" hidden="1" x14ac:dyDescent="0.3">
      <c r="A246" s="15"/>
      <c r="B246" s="68" t="s">
        <v>393</v>
      </c>
      <c r="C246" s="38" t="s">
        <v>394</v>
      </c>
      <c r="D246" s="96" t="s">
        <v>28</v>
      </c>
      <c r="E246" s="89"/>
      <c r="F246" s="89"/>
      <c r="G246" s="18"/>
      <c r="H246" s="18"/>
      <c r="I246" s="14"/>
      <c r="J246" s="14" t="e">
        <f>VLOOKUP(G246,'Scoring Lookup'!$B$3:$C$7,2)*I246</f>
        <v>#N/A</v>
      </c>
      <c r="K246" s="16">
        <f t="shared" si="4"/>
        <v>0</v>
      </c>
    </row>
    <row r="247" spans="1:11" ht="26.4" hidden="1" x14ac:dyDescent="0.3">
      <c r="A247" s="15"/>
      <c r="B247" s="68" t="s">
        <v>395</v>
      </c>
      <c r="C247" s="38" t="s">
        <v>396</v>
      </c>
      <c r="D247" s="96" t="s">
        <v>28</v>
      </c>
      <c r="E247" s="89"/>
      <c r="F247" s="89"/>
      <c r="G247" s="18"/>
      <c r="H247" s="18"/>
      <c r="I247" s="14"/>
      <c r="J247" s="14" t="e">
        <f>VLOOKUP(G247,'Scoring Lookup'!$B$3:$C$7,2)*I247</f>
        <v>#N/A</v>
      </c>
      <c r="K247" s="16">
        <f t="shared" si="4"/>
        <v>0</v>
      </c>
    </row>
    <row r="248" spans="1:11" hidden="1" x14ac:dyDescent="0.3">
      <c r="A248" s="15"/>
      <c r="B248" s="68" t="s">
        <v>397</v>
      </c>
      <c r="C248" s="38" t="s">
        <v>398</v>
      </c>
      <c r="D248" s="96"/>
      <c r="E248" s="89"/>
      <c r="F248" s="89"/>
      <c r="G248" s="18"/>
      <c r="H248" s="18"/>
      <c r="I248" s="14"/>
      <c r="J248" s="14" t="e">
        <f>VLOOKUP(G248,'Scoring Lookup'!$B$3:$C$7,2)*I248</f>
        <v>#N/A</v>
      </c>
      <c r="K248" s="16">
        <f t="shared" si="4"/>
        <v>0</v>
      </c>
    </row>
    <row r="249" spans="1:11" ht="26.4" hidden="1" x14ac:dyDescent="0.3">
      <c r="A249" s="15"/>
      <c r="B249" s="68" t="s">
        <v>58</v>
      </c>
      <c r="C249" s="38" t="s">
        <v>411</v>
      </c>
      <c r="D249" s="96" t="s">
        <v>28</v>
      </c>
      <c r="E249" s="89"/>
      <c r="F249" s="89"/>
      <c r="G249" s="18"/>
      <c r="H249" s="18"/>
      <c r="I249" s="14"/>
      <c r="J249" s="14" t="e">
        <f>VLOOKUP(G249,'Scoring Lookup'!$B$3:$C$7,2)*I249</f>
        <v>#N/A</v>
      </c>
      <c r="K249" s="16">
        <f t="shared" si="4"/>
        <v>0</v>
      </c>
    </row>
    <row r="250" spans="1:11" ht="26.4" hidden="1" x14ac:dyDescent="0.3">
      <c r="A250" s="15"/>
      <c r="B250" s="68" t="s">
        <v>60</v>
      </c>
      <c r="C250" s="38" t="s">
        <v>399</v>
      </c>
      <c r="D250" s="96" t="s">
        <v>28</v>
      </c>
      <c r="E250" s="89"/>
      <c r="F250" s="89"/>
      <c r="G250" s="18"/>
      <c r="H250" s="18"/>
      <c r="I250" s="14"/>
      <c r="J250" s="14" t="e">
        <f>VLOOKUP(G250,'Scoring Lookup'!$B$3:$C$7,2)*I250</f>
        <v>#N/A</v>
      </c>
      <c r="K250" s="16">
        <f t="shared" si="4"/>
        <v>0</v>
      </c>
    </row>
    <row r="251" spans="1:11" ht="39.6" hidden="1" x14ac:dyDescent="0.3">
      <c r="A251" s="15"/>
      <c r="B251" s="68" t="s">
        <v>62</v>
      </c>
      <c r="C251" s="38" t="s">
        <v>400</v>
      </c>
      <c r="D251" s="96" t="s">
        <v>28</v>
      </c>
      <c r="E251" s="89"/>
      <c r="F251" s="89"/>
      <c r="G251" s="18"/>
      <c r="H251" s="18"/>
      <c r="I251" s="14"/>
      <c r="J251" s="14" t="e">
        <f>VLOOKUP(G251,'Scoring Lookup'!$B$3:$C$7,2)*I251</f>
        <v>#N/A</v>
      </c>
      <c r="K251" s="16">
        <f t="shared" si="4"/>
        <v>0</v>
      </c>
    </row>
    <row r="252" spans="1:11" ht="52.8" hidden="1" x14ac:dyDescent="0.3">
      <c r="A252" s="97"/>
      <c r="B252" s="108">
        <v>3.13</v>
      </c>
      <c r="C252" s="97" t="s">
        <v>414</v>
      </c>
      <c r="D252" s="41" t="s">
        <v>28</v>
      </c>
      <c r="E252" s="89"/>
      <c r="F252" s="89"/>
      <c r="G252" s="18"/>
      <c r="H252" s="18"/>
      <c r="I252" s="35"/>
      <c r="J252" s="35"/>
      <c r="K252" s="36">
        <f t="shared" si="4"/>
        <v>0</v>
      </c>
    </row>
    <row r="254" spans="1:11" ht="15" thickBot="1" x14ac:dyDescent="0.35">
      <c r="D254" s="92" t="s">
        <v>476</v>
      </c>
    </row>
    <row r="255" spans="1:11" ht="21.6" thickBot="1" x14ac:dyDescent="0.35">
      <c r="D255" s="165" t="s">
        <v>17</v>
      </c>
      <c r="E255" s="166"/>
    </row>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sheetData>
  <autoFilter ref="A8:K136" xr:uid="{00000000-0001-0000-0200-000000000000}"/>
  <mergeCells count="1">
    <mergeCell ref="D255:E255"/>
  </mergeCells>
  <phoneticPr fontId="19"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66C89C4-8EC9-4D04-A8E8-0BAA777675EC}">
          <x14:formula1>
            <xm:f>'Scoring Lookup'!$B$3:$B$7</xm:f>
          </x14:formula1>
          <xm:sqref>E11:E252</xm:sqref>
        </x14:dataValidation>
        <x14:dataValidation type="list" allowBlank="1" showInputMessage="1" showErrorMessage="1" xr:uid="{037D540D-3662-4786-B257-89822F1F0172}">
          <x14:formula1>
            <xm:f>'Scoring Lookup'!$B$3:$B$6</xm:f>
          </x14:formula1>
          <xm:sqref>G11:G252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4BD0-74C8-474B-BED6-A50C0FC0DE2B}">
  <dimension ref="A1:I25"/>
  <sheetViews>
    <sheetView zoomScale="115" zoomScaleNormal="115" workbookViewId="0">
      <selection activeCell="G7" sqref="G7"/>
    </sheetView>
  </sheetViews>
  <sheetFormatPr defaultRowHeight="14.4" x14ac:dyDescent="0.3"/>
  <cols>
    <col min="1" max="1" width="7.5546875" style="32" customWidth="1"/>
    <col min="2" max="2" width="11.5546875" customWidth="1"/>
    <col min="3" max="3" width="24.5546875" customWidth="1"/>
    <col min="6" max="6" width="43.5546875" customWidth="1"/>
    <col min="7" max="7" width="47.109375" customWidth="1"/>
    <col min="8" max="8" width="26" customWidth="1"/>
    <col min="9" max="9" width="59.88671875" customWidth="1"/>
  </cols>
  <sheetData>
    <row r="1" spans="1:9" ht="15" thickBot="1" x14ac:dyDescent="0.35"/>
    <row r="2" spans="1:9" ht="15.6" x14ac:dyDescent="0.3">
      <c r="B2" s="51" t="s">
        <v>5</v>
      </c>
      <c r="C2" s="49">
        <f>'Evaluation Summary'!C3</f>
        <v>0</v>
      </c>
    </row>
    <row r="3" spans="1:9" ht="15.6" x14ac:dyDescent="0.3">
      <c r="B3" s="19" t="s">
        <v>7</v>
      </c>
      <c r="C3" s="20">
        <f>'Evaluation Summary'!C4</f>
        <v>0</v>
      </c>
    </row>
    <row r="4" spans="1:9" ht="16.2" thickBot="1" x14ac:dyDescent="0.35">
      <c r="B4" s="54" t="s">
        <v>8</v>
      </c>
      <c r="C4" s="55">
        <f>'Evaluation Summary'!C5</f>
        <v>0</v>
      </c>
    </row>
    <row r="6" spans="1:9" ht="64.5" customHeight="1" x14ac:dyDescent="0.3">
      <c r="B6" s="167" t="s">
        <v>36</v>
      </c>
      <c r="C6" s="167"/>
      <c r="D6" s="167"/>
      <c r="E6" s="167"/>
      <c r="F6" s="167"/>
      <c r="G6" s="167"/>
    </row>
    <row r="7" spans="1:9" ht="25.8" x14ac:dyDescent="0.5">
      <c r="A7" s="126"/>
      <c r="B7" s="65" t="s">
        <v>431</v>
      </c>
      <c r="C7" s="32"/>
      <c r="E7" s="39"/>
    </row>
    <row r="8" spans="1:9" ht="27" customHeight="1" x14ac:dyDescent="0.3">
      <c r="B8" s="176" t="s">
        <v>20</v>
      </c>
      <c r="C8" s="168" t="s">
        <v>37</v>
      </c>
      <c r="D8" s="168"/>
      <c r="E8" s="168"/>
      <c r="F8" s="168"/>
      <c r="G8" s="172" t="s">
        <v>430</v>
      </c>
      <c r="H8" s="174" t="s">
        <v>15</v>
      </c>
      <c r="I8" s="174" t="s">
        <v>16</v>
      </c>
    </row>
    <row r="9" spans="1:9" x14ac:dyDescent="0.3">
      <c r="B9" s="176"/>
      <c r="C9" s="46" t="s">
        <v>22</v>
      </c>
      <c r="D9" s="177" t="s">
        <v>429</v>
      </c>
      <c r="E9" s="178"/>
      <c r="F9" s="179"/>
      <c r="G9" s="173"/>
      <c r="H9" s="175"/>
      <c r="I9" s="175"/>
    </row>
    <row r="10" spans="1:9" x14ac:dyDescent="0.3">
      <c r="B10" s="47">
        <v>1</v>
      </c>
      <c r="C10" s="125"/>
      <c r="D10" s="169"/>
      <c r="E10" s="170"/>
      <c r="F10" s="171"/>
      <c r="G10" s="48"/>
      <c r="H10" s="18" t="s">
        <v>29</v>
      </c>
      <c r="I10" s="18"/>
    </row>
    <row r="11" spans="1:9" x14ac:dyDescent="0.3">
      <c r="B11" s="47">
        <v>2</v>
      </c>
      <c r="C11" s="125"/>
      <c r="D11" s="169"/>
      <c r="E11" s="170"/>
      <c r="F11" s="171"/>
      <c r="G11" s="48"/>
      <c r="H11" s="18" t="s">
        <v>29</v>
      </c>
      <c r="I11" s="18"/>
    </row>
    <row r="12" spans="1:9" x14ac:dyDescent="0.3">
      <c r="B12" s="47">
        <v>3</v>
      </c>
      <c r="C12" s="125"/>
      <c r="D12" s="169"/>
      <c r="E12" s="170"/>
      <c r="F12" s="171"/>
      <c r="G12" s="48"/>
      <c r="H12" s="18" t="s">
        <v>29</v>
      </c>
      <c r="I12" s="18"/>
    </row>
    <row r="13" spans="1:9" x14ac:dyDescent="0.3">
      <c r="B13" s="47">
        <v>4</v>
      </c>
      <c r="C13" s="125"/>
      <c r="D13" s="169"/>
      <c r="E13" s="170"/>
      <c r="F13" s="171"/>
      <c r="G13" s="48"/>
      <c r="H13" s="18" t="s">
        <v>29</v>
      </c>
      <c r="I13" s="18"/>
    </row>
    <row r="14" spans="1:9" x14ac:dyDescent="0.3">
      <c r="B14" s="47">
        <v>5</v>
      </c>
      <c r="C14" s="125"/>
      <c r="D14" s="169"/>
      <c r="E14" s="170"/>
      <c r="F14" s="171"/>
      <c r="G14" s="48"/>
      <c r="H14" s="18" t="s">
        <v>29</v>
      </c>
      <c r="I14" s="18"/>
    </row>
    <row r="15" spans="1:9" x14ac:dyDescent="0.3">
      <c r="B15" s="47">
        <v>6</v>
      </c>
      <c r="C15" s="125"/>
      <c r="D15" s="169"/>
      <c r="E15" s="170"/>
      <c r="F15" s="171"/>
      <c r="G15" s="48"/>
      <c r="H15" s="18" t="s">
        <v>29</v>
      </c>
      <c r="I15" s="18"/>
    </row>
    <row r="16" spans="1:9" x14ac:dyDescent="0.3">
      <c r="B16" s="47">
        <v>7</v>
      </c>
      <c r="C16" s="125"/>
      <c r="D16" s="169"/>
      <c r="E16" s="170"/>
      <c r="F16" s="171"/>
      <c r="G16" s="48"/>
      <c r="H16" s="18" t="s">
        <v>29</v>
      </c>
      <c r="I16" s="18"/>
    </row>
    <row r="17" spans="2:9" x14ac:dyDescent="0.3">
      <c r="B17" s="47">
        <v>8</v>
      </c>
      <c r="C17" s="125"/>
      <c r="D17" s="169"/>
      <c r="E17" s="170"/>
      <c r="F17" s="171"/>
      <c r="G17" s="48"/>
      <c r="H17" s="18" t="s">
        <v>29</v>
      </c>
      <c r="I17" s="18"/>
    </row>
    <row r="18" spans="2:9" x14ac:dyDescent="0.3">
      <c r="B18" s="47">
        <v>9</v>
      </c>
      <c r="C18" s="125"/>
      <c r="D18" s="169"/>
      <c r="E18" s="170"/>
      <c r="F18" s="171"/>
      <c r="G18" s="48"/>
      <c r="H18" s="18" t="s">
        <v>29</v>
      </c>
      <c r="I18" s="18"/>
    </row>
    <row r="19" spans="2:9" x14ac:dyDescent="0.3">
      <c r="B19" s="47">
        <v>10</v>
      </c>
      <c r="C19" s="125"/>
      <c r="D19" s="169"/>
      <c r="E19" s="170"/>
      <c r="F19" s="171"/>
      <c r="G19" s="48"/>
      <c r="H19" s="18" t="s">
        <v>29</v>
      </c>
      <c r="I19" s="18"/>
    </row>
    <row r="20" spans="2:9" x14ac:dyDescent="0.3">
      <c r="B20" s="47">
        <v>11</v>
      </c>
      <c r="C20" s="125"/>
      <c r="D20" s="169"/>
      <c r="E20" s="170"/>
      <c r="F20" s="171"/>
      <c r="G20" s="48"/>
      <c r="H20" s="18" t="s">
        <v>29</v>
      </c>
      <c r="I20" s="18"/>
    </row>
    <row r="21" spans="2:9" x14ac:dyDescent="0.3">
      <c r="B21" s="47">
        <v>12</v>
      </c>
      <c r="C21" s="125"/>
      <c r="D21" s="169"/>
      <c r="E21" s="170"/>
      <c r="F21" s="171"/>
      <c r="G21" s="48"/>
      <c r="H21" s="18" t="s">
        <v>29</v>
      </c>
      <c r="I21" s="18"/>
    </row>
    <row r="22" spans="2:9" x14ac:dyDescent="0.3">
      <c r="B22" s="47">
        <v>13</v>
      </c>
      <c r="C22" s="125"/>
      <c r="D22" s="169"/>
      <c r="E22" s="170"/>
      <c r="F22" s="171"/>
      <c r="G22" s="48"/>
      <c r="H22" s="18" t="s">
        <v>29</v>
      </c>
      <c r="I22" s="18"/>
    </row>
    <row r="23" spans="2:9" x14ac:dyDescent="0.3">
      <c r="B23" s="47">
        <v>14</v>
      </c>
      <c r="C23" s="125"/>
      <c r="D23" s="169"/>
      <c r="E23" s="170"/>
      <c r="F23" s="171"/>
      <c r="G23" s="48"/>
      <c r="H23" s="18" t="s">
        <v>29</v>
      </c>
      <c r="I23" s="18"/>
    </row>
    <row r="24" spans="2:9" x14ac:dyDescent="0.3">
      <c r="B24" t="s">
        <v>38</v>
      </c>
      <c r="C24" s="32"/>
      <c r="E24" s="39"/>
    </row>
    <row r="25" spans="2:9" x14ac:dyDescent="0.3">
      <c r="B25" t="s">
        <v>39</v>
      </c>
      <c r="C25" s="32"/>
      <c r="E25" s="39"/>
    </row>
  </sheetData>
  <mergeCells count="21">
    <mergeCell ref="H8:H9"/>
    <mergeCell ref="I8:I9"/>
    <mergeCell ref="B8:B9"/>
    <mergeCell ref="D19:F19"/>
    <mergeCell ref="D23:F23"/>
    <mergeCell ref="D9:F9"/>
    <mergeCell ref="D10:F10"/>
    <mergeCell ref="D11:F11"/>
    <mergeCell ref="D12:F12"/>
    <mergeCell ref="D13:F13"/>
    <mergeCell ref="D14:F14"/>
    <mergeCell ref="D15:F15"/>
    <mergeCell ref="D16:F16"/>
    <mergeCell ref="D17:F17"/>
    <mergeCell ref="D18:F18"/>
    <mergeCell ref="B6:G6"/>
    <mergeCell ref="C8:F8"/>
    <mergeCell ref="D20:F20"/>
    <mergeCell ref="D21:F21"/>
    <mergeCell ref="D22:F22"/>
    <mergeCell ref="G8:G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'Scoring Lookup'!$B$3:$B$7</xm:f>
          </x14:formula1>
          <xm:sqref>H10:H23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E14"/>
  <sheetViews>
    <sheetView zoomScale="90" zoomScaleNormal="90" workbookViewId="0">
      <selection activeCell="D6" sqref="D6"/>
    </sheetView>
  </sheetViews>
  <sheetFormatPr defaultRowHeight="14.4" x14ac:dyDescent="0.3"/>
  <cols>
    <col min="1" max="1" width="16.5546875" customWidth="1"/>
    <col min="2" max="2" width="35.109375" customWidth="1"/>
    <col min="3" max="3" width="9.5546875" customWidth="1"/>
    <col min="5" max="5" width="9.6640625" customWidth="1"/>
  </cols>
  <sheetData>
    <row r="1" spans="2:5" s="17" customFormat="1" ht="15.6" x14ac:dyDescent="0.3">
      <c r="B1" s="17" t="s">
        <v>34</v>
      </c>
    </row>
    <row r="2" spans="2:5" s="1" customFormat="1" ht="15" thickBot="1" x14ac:dyDescent="0.35">
      <c r="B2" s="1" t="s">
        <v>40</v>
      </c>
      <c r="C2" s="1" t="s">
        <v>35</v>
      </c>
    </row>
    <row r="3" spans="2:5" x14ac:dyDescent="0.3">
      <c r="B3" s="24" t="s">
        <v>29</v>
      </c>
      <c r="C3" s="25"/>
    </row>
    <row r="4" spans="2:5" x14ac:dyDescent="0.3">
      <c r="B4" s="26" t="s">
        <v>41</v>
      </c>
      <c r="C4" s="27">
        <v>0</v>
      </c>
    </row>
    <row r="5" spans="2:5" x14ac:dyDescent="0.3">
      <c r="B5" s="26" t="s">
        <v>432</v>
      </c>
      <c r="C5" s="27">
        <v>1</v>
      </c>
    </row>
    <row r="6" spans="2:5" ht="15" thickBot="1" x14ac:dyDescent="0.35">
      <c r="B6" s="28" t="s">
        <v>420</v>
      </c>
      <c r="C6" s="29">
        <v>3</v>
      </c>
      <c r="E6" s="21"/>
    </row>
    <row r="7" spans="2:5" x14ac:dyDescent="0.3">
      <c r="E7" s="21"/>
    </row>
    <row r="10" spans="2:5" ht="15.6" x14ac:dyDescent="0.3">
      <c r="B10" s="17" t="s">
        <v>469</v>
      </c>
      <c r="C10" s="17"/>
    </row>
    <row r="11" spans="2:5" ht="15" thickBot="1" x14ac:dyDescent="0.35">
      <c r="B11" s="1" t="s">
        <v>40</v>
      </c>
      <c r="C11" s="1" t="s">
        <v>35</v>
      </c>
    </row>
    <row r="12" spans="2:5" x14ac:dyDescent="0.3">
      <c r="B12" s="24" t="s">
        <v>29</v>
      </c>
      <c r="C12" s="25"/>
    </row>
    <row r="13" spans="2:5" x14ac:dyDescent="0.3">
      <c r="B13" s="26" t="s">
        <v>470</v>
      </c>
      <c r="C13" s="27"/>
    </row>
    <row r="14" spans="2:5" ht="15" thickBot="1" x14ac:dyDescent="0.35">
      <c r="B14" s="28" t="s">
        <v>471</v>
      </c>
      <c r="C14" s="2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33733784A12543B600E5BB845384CB" ma:contentTypeVersion="3" ma:contentTypeDescription="Create a new document." ma:contentTypeScope="" ma:versionID="4ad262be41865a457f1156ef5745726f">
  <xsd:schema xmlns:xsd="http://www.w3.org/2001/XMLSchema" xmlns:xs="http://www.w3.org/2001/XMLSchema" xmlns:p="http://schemas.microsoft.com/office/2006/metadata/properties" xmlns:ns2="d4856b9e-30d2-4ebe-901d-7a8303092a85" targetNamespace="http://schemas.microsoft.com/office/2006/metadata/properties" ma:root="true" ma:fieldsID="28638787e99a10e9c773bee7fce87d62" ns2:_="">
    <xsd:import namespace="d4856b9e-30d2-4ebe-901d-7a8303092a8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56b9e-30d2-4ebe-901d-7a8303092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42BA5-AD92-4D4F-BF6F-11DEAF6C8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856b9e-30d2-4ebe-901d-7a8303092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60D96C-C3DC-4B6E-B9F9-608F5E4F61BD}">
  <ds:schemaRef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d4856b9e-30d2-4ebe-901d-7a8303092a85"/>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A35E1E7-8C40-407C-95CD-43E17BE1A1B6}">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Introduction</vt:lpstr>
      <vt:lpstr>Evaluation Summary</vt:lpstr>
      <vt:lpstr>0. Mandatory Requirements</vt:lpstr>
      <vt:lpstr>1.Requirements of MajorEq.Spec</vt:lpstr>
      <vt:lpstr>2. Deviations</vt:lpstr>
      <vt:lpstr>Scoring Lookup</vt:lpstr>
      <vt:lpstr>'1.Requirements of MajorEq.Spec'!_ftn1</vt:lpstr>
      <vt:lpstr>_Ref116978545</vt:lpstr>
      <vt:lpstr>'1.Requirements of MajorEq.Spec'!_Ref116978549</vt:lpstr>
      <vt:lpstr>_Ref116978551</vt:lpstr>
      <vt:lpstr>'1.Requirements of MajorEq.Spec'!_Ref116978554</vt:lpstr>
      <vt:lpstr>'1.Requirements of MajorEq.Spec'!_Ref116978555</vt:lpstr>
      <vt:lpstr>_Ref116978556</vt:lpstr>
      <vt:lpstr>_Ref116978561</vt:lpstr>
      <vt:lpstr>_Ref116978649</vt:lpstr>
      <vt:lpstr>_Ref193895820</vt:lpstr>
      <vt:lpstr>'1.Requirements of MajorEq.Spec'!_Ref429756240</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HymanTJ@eskom.co.za</dc:creator>
  <cp:keywords/>
  <dc:description/>
  <cp:lastModifiedBy>Luntu Mgaga</cp:lastModifiedBy>
  <cp:revision/>
  <dcterms:created xsi:type="dcterms:W3CDTF">2015-08-06T13:59:37Z</dcterms:created>
  <dcterms:modified xsi:type="dcterms:W3CDTF">2026-05-26T14:31:11Z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0x010100E633733784A12543B600E5BB845384CB</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