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pivotTables/pivotTable4.xml" ContentType="application/vnd.openxmlformats-officedocument.spreadsheetml.pivotTable+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codeName="{28389E77-7640-9E18-AD5C-E98E2F4A8B83}"/>
  <workbookPr codeName="ThisWorkbook" hidePivotFieldList="1"/>
  <mc:AlternateContent xmlns:mc="http://schemas.openxmlformats.org/markup-compatibility/2006">
    <mc:Choice Requires="x15">
      <x15ac:absPath xmlns:x15ac="http://schemas.microsoft.com/office/spreadsheetml/2010/11/ac" url="C:\Users\MthembP\Documents\Asset Management\PDF, Multimedia, Authoring Tool\Titus Corporation (Pty) Ltd\Titus Modification\Modification 2025\New Rfx\PDF Conversion Software\"/>
    </mc:Choice>
  </mc:AlternateContent>
  <xr:revisionPtr revIDLastSave="0" documentId="13_ncr:1_{35A523B3-931A-4F8A-9A44-7B0D50AFF3D2}" xr6:coauthVersionLast="47" xr6:coauthVersionMax="47" xr10:uidLastSave="{00000000-0000-0000-0000-000000000000}"/>
  <bookViews>
    <workbookView xWindow="-110" yWindow="-110" windowWidth="19420" windowHeight="10300" activeTab="2" xr2:uid="{00000000-000D-0000-FFFF-FFFF00000000}"/>
  </bookViews>
  <sheets>
    <sheet name="Summary" sheetId="1" r:id="rId1"/>
    <sheet name="Technical evaluation" sheetId="2" r:id="rId2"/>
    <sheet name="Demo" sheetId="6" r:id="rId3"/>
    <sheet name="Priority Ratings" sheetId="5" r:id="rId4"/>
  </sheets>
  <definedNames>
    <definedName name="_xlnm._FilterDatabase" localSheetId="1" hidden="1">'Technical evaluation'!$A$8:$L$25</definedName>
    <definedName name="Excel_BuiltIn__FilterDatabase_5">#REF!</definedName>
    <definedName name="_xlnm.Print_Titles" localSheetId="1">'Technical evaluation'!$1:$8</definedName>
    <definedName name="Z_0B0F6DEC_D23F_4278_910B_F2780CC5E1BF_.wvu.PrintTitles" localSheetId="1" hidden="1">'Technical evaluation'!$1:$8</definedName>
  </definedNames>
  <calcPr calcId="191028"/>
  <customWorkbookViews>
    <customWorkbookView name="Herman Bisschoff - Personal View" guid="{0B0F6DEC-D23F-4278-910B-F2780CC5E1BF}" mergeInterval="0" personalView="1" maximized="1" windowWidth="1916" windowHeight="852" tabRatio="887" activeSheetId="2"/>
  </customWorkbookViews>
  <pivotCaches>
    <pivotCache cacheId="0" r:id="rId5"/>
    <pivotCache cacheId="1" r:id="rId6"/>
  </pivotCache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4" i="2" l="1"/>
  <c r="H23" i="2"/>
  <c r="H22" i="2"/>
  <c r="H21" i="2"/>
  <c r="H20" i="2"/>
  <c r="H19" i="2"/>
  <c r="H18" i="2"/>
  <c r="H17" i="2"/>
  <c r="H16" i="2"/>
  <c r="H15" i="2"/>
  <c r="H14" i="2"/>
  <c r="H13" i="2"/>
  <c r="H12" i="2"/>
  <c r="H11" i="2"/>
  <c r="H10" i="2"/>
  <c r="H9" i="2"/>
  <c r="H25" i="2"/>
  <c r="D22" i="1"/>
  <c r="D14" i="1"/>
  <c r="A8" i="1"/>
  <c r="G9" i="6"/>
  <c r="G10" i="6"/>
  <c r="G11" i="6"/>
  <c r="G12" i="6"/>
  <c r="G13" i="6"/>
  <c r="G14" i="6"/>
  <c r="G15" i="6"/>
  <c r="G16" i="6"/>
  <c r="G17" i="6"/>
  <c r="G18" i="6"/>
  <c r="G19" i="6"/>
  <c r="G20" i="6"/>
  <c r="A1" i="6"/>
  <c r="A1" i="2"/>
  <c r="C2" i="2" l="1"/>
  <c r="A4" i="1"/>
  <c r="A2" i="1"/>
  <c r="A3" i="1"/>
  <c r="H27" i="2" l="1"/>
  <c r="G21" i="6"/>
  <c r="H9" i="6" s="1"/>
  <c r="I20" i="2" l="1"/>
  <c r="L20" i="2" s="1"/>
  <c r="I21" i="2"/>
  <c r="L21" i="2" s="1"/>
  <c r="I12" i="2"/>
  <c r="L12" i="2" s="1"/>
  <c r="I18" i="2"/>
  <c r="L18" i="2" s="1"/>
  <c r="I16" i="2"/>
  <c r="L16" i="2" s="1"/>
  <c r="I25" i="2"/>
  <c r="L25" i="2" s="1"/>
  <c r="I11" i="2"/>
  <c r="L11" i="2" s="1"/>
  <c r="I19" i="2"/>
  <c r="L19" i="2" s="1"/>
  <c r="I24" i="2"/>
  <c r="L24" i="2" s="1"/>
  <c r="I9" i="2"/>
  <c r="L9" i="2" s="1"/>
  <c r="I15" i="2"/>
  <c r="L15" i="2" s="1"/>
  <c r="I10" i="2"/>
  <c r="L10" i="2" s="1"/>
  <c r="I22" i="2"/>
  <c r="L22" i="2" s="1"/>
  <c r="I23" i="2"/>
  <c r="L23" i="2" s="1"/>
  <c r="I17" i="2"/>
  <c r="L17" i="2" s="1"/>
  <c r="I14" i="2"/>
  <c r="L14" i="2" s="1"/>
  <c r="I13" i="2"/>
  <c r="L13" i="2" s="1"/>
  <c r="K9" i="6"/>
  <c r="H17" i="6"/>
  <c r="K17" i="6" s="1"/>
  <c r="H12" i="6"/>
  <c r="K12" i="6" s="1"/>
  <c r="H10" i="6"/>
  <c r="K10" i="6" s="1"/>
  <c r="H15" i="6"/>
  <c r="K15" i="6" s="1"/>
  <c r="H18" i="6"/>
  <c r="K18" i="6" s="1"/>
  <c r="H19" i="6"/>
  <c r="K19" i="6" s="1"/>
  <c r="H13" i="6"/>
  <c r="K13" i="6" s="1"/>
  <c r="H20" i="6"/>
  <c r="K20" i="6" s="1"/>
  <c r="H11" i="6"/>
  <c r="K11" i="6" s="1"/>
  <c r="H14" i="6"/>
  <c r="K14" i="6" s="1"/>
  <c r="H16" i="6"/>
  <c r="K16" i="6" s="1"/>
  <c r="L27" i="2" l="1"/>
  <c r="I27" i="2"/>
  <c r="K21" i="6"/>
  <c r="H21" i="6"/>
</calcChain>
</file>

<file path=xl/sharedStrings.xml><?xml version="1.0" encoding="utf-8"?>
<sst xmlns="http://schemas.openxmlformats.org/spreadsheetml/2006/main" count="261" uniqueCount="87">
  <si>
    <t xml:space="preserve">Important Notes: </t>
  </si>
  <si>
    <t>1. Please indicate location of answers to the criteria and where required answer yes or no. To be included in Comments tab per sheet.</t>
  </si>
  <si>
    <t>Technical Evaluation Criteria</t>
  </si>
  <si>
    <t>Sum of Weighted Question</t>
  </si>
  <si>
    <t>Sum of Weighted Answer</t>
  </si>
  <si>
    <t>Type</t>
  </si>
  <si>
    <t>Total</t>
  </si>
  <si>
    <t>Meeting the Scope of Work Required</t>
  </si>
  <si>
    <t>Grand Total</t>
  </si>
  <si>
    <t>CORP xxxx Tender</t>
  </si>
  <si>
    <t>Tenderer:</t>
  </si>
  <si>
    <t>Evaluated by:</t>
  </si>
  <si>
    <t>Evaluation Criteria</t>
  </si>
  <si>
    <r>
      <t xml:space="preserve">Score
</t>
    </r>
    <r>
      <rPr>
        <sz val="10"/>
        <color indexed="8"/>
        <rFont val="Arial"/>
        <family val="2"/>
      </rPr>
      <t>(determined by each evaluation team member during evaluation. Will be averaged for final scores)</t>
    </r>
  </si>
  <si>
    <t>ID</t>
  </si>
  <si>
    <t>Category</t>
  </si>
  <si>
    <t>Functional Requirement</t>
  </si>
  <si>
    <t>Requirement description</t>
  </si>
  <si>
    <t>Evaluation Comments</t>
  </si>
  <si>
    <t>Priority Description</t>
  </si>
  <si>
    <t xml:space="preserve">Priority
</t>
  </si>
  <si>
    <t>Weighted Question</t>
  </si>
  <si>
    <t>Scoring</t>
  </si>
  <si>
    <t>Answer
(0,50,100%)</t>
  </si>
  <si>
    <t>Weighted Answer</t>
  </si>
  <si>
    <t>Functional</t>
  </si>
  <si>
    <t>Very important</t>
  </si>
  <si>
    <t>100%: Fully comply with requirement
0%:   Partially comply will require development/ customisation/ No compliance</t>
  </si>
  <si>
    <t>100%: Fully comply with requirement
50%:   Partially comply will require development/ customisation
0%:     No compliance</t>
  </si>
  <si>
    <t>Critical</t>
  </si>
  <si>
    <t>Important</t>
  </si>
  <si>
    <t xml:space="preserve">
</t>
  </si>
  <si>
    <t>Useful</t>
  </si>
  <si>
    <t>Non Functional</t>
  </si>
  <si>
    <t>100%: Yes
0%:      No</t>
  </si>
  <si>
    <t>Totals</t>
  </si>
  <si>
    <t xml:space="preserve"> Answer
(0,50,100%)</t>
  </si>
  <si>
    <t>Comments</t>
  </si>
  <si>
    <t>Show stopper</t>
  </si>
  <si>
    <t>Priority rating</t>
  </si>
  <si>
    <t>Score Ratings</t>
  </si>
  <si>
    <t>Score Description</t>
  </si>
  <si>
    <t>No interest</t>
  </si>
  <si>
    <t>0% Compliance</t>
  </si>
  <si>
    <t>Nice to have</t>
  </si>
  <si>
    <t>25% Compliance</t>
  </si>
  <si>
    <t>50% Compliance</t>
  </si>
  <si>
    <t>75% Compliance</t>
  </si>
  <si>
    <t>100% Compliance</t>
  </si>
  <si>
    <t>Conversion and editing PDF documents</t>
  </si>
  <si>
    <t>Create interactive PDF forms</t>
  </si>
  <si>
    <t>Build own or convert existing templates into usable PDFs</t>
  </si>
  <si>
    <t>Convert PDF documents back to other file formats</t>
  </si>
  <si>
    <t>Create a PDF document that has fields that can be completed by a person without this tool.</t>
  </si>
  <si>
    <t>Ability to organize and format PDF documents such as rearrangement of pages, merging documents and text editing format</t>
  </si>
  <si>
    <t>Vendor to describe the capability to organise and format a PDF document. It must be possible to rearrange pages and to edit text formatting. More than one document can be merged into a single PDF file.</t>
  </si>
  <si>
    <t>Reduce the file size of a PDF document</t>
  </si>
  <si>
    <t>Search for content on a PDF document</t>
  </si>
  <si>
    <t>Combine more than one PDF document into a single file</t>
  </si>
  <si>
    <t>Organise pages in a PDF document</t>
  </si>
  <si>
    <t>Sign a PDF document</t>
  </si>
  <si>
    <t>Redact documents i.e. removal of / blanking out of confidential information</t>
  </si>
  <si>
    <t>Tool can be provided and licensed within two weeks of contract finalisation</t>
  </si>
  <si>
    <t>Product delivery</t>
  </si>
  <si>
    <t>Do you offer an online License Management Tool as part of the standard demonstrating and overview of subscription licenses for the software?</t>
  </si>
  <si>
    <t>Can the portal display number of licenses allocted and number of licenses available?</t>
  </si>
  <si>
    <t>Inventory Reports showing allocated licenses and available licenses.  It should be noted that should this not be provided the submission will be allocated a zero score.</t>
  </si>
  <si>
    <t>Name 2 current/previous accounts you are managing, and the number of years of each contract.</t>
  </si>
  <si>
    <t>Provide reference letters from current/previous suppliers on the company letterhead.  Please note the letter must be signed off by the Contracts Manager or relevant equivalent.  Failure to provide letters will result in the allocation of a Zero score.</t>
  </si>
  <si>
    <t>Provide information on how the product will be made available with commitment on this delivery.</t>
  </si>
  <si>
    <t xml:space="preserve">Show how this is achieved in your solution. </t>
  </si>
  <si>
    <t>Edit PDF documents i.e. editing of text, adding/removing of images, cropping pages, inserting of hyperlinks.</t>
  </si>
  <si>
    <t>Show how this is achieved in your solution. 2 capabilities score 50%, more than 2 score 100%</t>
  </si>
  <si>
    <t>Compare two versions of a pdf file to determine the difference</t>
  </si>
  <si>
    <t>Microsoft Word (.doc or .docx), Excel (.xls or .xlsx) or PowerPoint, images (jpg, tiff, png) , HTML, rich text format (.rtf), xml 1.0, plain text (.txt). List the file types that can be converted. If not all file formats available, 50% will be scored. For all and more, 100% will be allocated.</t>
  </si>
  <si>
    <t>Online License Management Portal-   Provide screenshots of portal.  It should be noted that should this not be provided the submission will be allocated a zero score.</t>
  </si>
  <si>
    <t>Demo Criteria</t>
  </si>
  <si>
    <t>4.  DO NOT just give YES/NO responses to the questions, please provide detailed information.</t>
  </si>
  <si>
    <t>5. If any of these criteria in the Gatekeepers are not met, the tenderer will be disqualified.</t>
  </si>
  <si>
    <r>
      <t xml:space="preserve">Priority and weight
</t>
    </r>
    <r>
      <rPr>
        <sz val="10"/>
        <color indexed="8"/>
        <rFont val="Arial"/>
        <family val="2"/>
      </rPr>
      <t>(agreed by evaluation team members)</t>
    </r>
  </si>
  <si>
    <t>Threshold:</t>
  </si>
  <si>
    <t>Demo Evaluation Criteria</t>
  </si>
  <si>
    <t>3. Tenderer(s) to take note of the following key instructions - Please follow the structure of the technical evaluation sheet provided when responding to this enquiry. Please number your responses in the same manner.</t>
  </si>
  <si>
    <t>Vendor must be a registered seller of the PDF conversion software, as well as deliver and support software.</t>
  </si>
  <si>
    <t>An official letter supporting the registration of the vendor as a seller needs to be submitted.</t>
  </si>
  <si>
    <t>Non-negotiable</t>
  </si>
  <si>
    <t>Provide examples of how this can be done and what templates are available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</si>
</sst>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_ ;[Red]\-0\ "/>
  </numFmts>
  <fonts count="34" x14ac:knownFonts="1">
    <font>
      <sz val="11"/>
      <color indexed="8"/>
      <name val="Calibri"/>
      <family val="2"/>
    </font>
    <font>
      <sz val="10"/>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color indexed="8"/>
      <name val="Arial"/>
      <family val="2"/>
    </font>
    <font>
      <b/>
      <sz val="10"/>
      <color indexed="8"/>
      <name val="Arial"/>
      <family val="2"/>
    </font>
    <font>
      <sz val="10"/>
      <color indexed="62"/>
      <name val="Arial"/>
      <family val="2"/>
    </font>
    <font>
      <b/>
      <sz val="10"/>
      <color indexed="62"/>
      <name val="Arial"/>
      <family val="2"/>
    </font>
    <font>
      <sz val="11"/>
      <color indexed="8"/>
      <name val="Calibri"/>
      <family val="2"/>
    </font>
    <font>
      <sz val="10"/>
      <name val="Arial"/>
      <family val="2"/>
    </font>
    <font>
      <b/>
      <sz val="10"/>
      <name val="Arial"/>
      <family val="2"/>
    </font>
    <font>
      <sz val="14"/>
      <color indexed="8"/>
      <name val="Arial"/>
      <family val="2"/>
    </font>
    <font>
      <b/>
      <u/>
      <sz val="12"/>
      <color indexed="8"/>
      <name val="Arial"/>
      <family val="2"/>
    </font>
    <font>
      <sz val="12"/>
      <color indexed="8"/>
      <name val="Calibri"/>
      <family val="2"/>
    </font>
    <font>
      <b/>
      <sz val="8"/>
      <color indexed="8"/>
      <name val="Arial"/>
      <family val="2"/>
    </font>
    <font>
      <sz val="8"/>
      <color indexed="8"/>
      <name val="Arial"/>
      <family val="2"/>
    </font>
    <font>
      <sz val="14"/>
      <color rgb="FFFF0000"/>
      <name val="Arial"/>
      <family val="2"/>
    </font>
    <font>
      <sz val="10"/>
      <name val="Calibri"/>
      <family val="2"/>
      <scheme val="minor"/>
    </font>
    <font>
      <b/>
      <sz val="10"/>
      <color rgb="FF002060"/>
      <name val="Arial"/>
      <family val="2"/>
    </font>
    <font>
      <sz val="11"/>
      <color rgb="FF000000"/>
      <name val="Calibri"/>
      <family val="2"/>
    </font>
  </fonts>
  <fills count="33">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55"/>
        <bgColor indexed="23"/>
      </patternFill>
    </fill>
    <fill>
      <patternFill patternType="solid">
        <fgColor indexed="43"/>
        <bgColor indexed="26"/>
      </patternFill>
    </fill>
    <fill>
      <patternFill patternType="solid">
        <fgColor indexed="26"/>
        <bgColor indexed="9"/>
      </patternFill>
    </fill>
    <fill>
      <patternFill patternType="solid">
        <fgColor theme="0" tint="-4.9989318521683403E-2"/>
        <bgColor indexed="64"/>
      </patternFill>
    </fill>
    <fill>
      <patternFill patternType="solid">
        <fgColor rgb="FFFFC000"/>
        <bgColor indexed="64"/>
      </patternFill>
    </fill>
    <fill>
      <patternFill patternType="solid">
        <fgColor theme="0" tint="-0.14999847407452621"/>
        <bgColor indexed="64"/>
      </patternFill>
    </fill>
    <fill>
      <patternFill patternType="solid">
        <fgColor theme="0" tint="-0.14999847407452621"/>
        <bgColor indexed="23"/>
      </patternFill>
    </fill>
    <fill>
      <patternFill patternType="solid">
        <fgColor theme="9" tint="0.59999389629810485"/>
        <bgColor indexed="51"/>
      </patternFill>
    </fill>
    <fill>
      <patternFill patternType="solid">
        <fgColor theme="8" tint="0.59999389629810485"/>
        <bgColor indexed="40"/>
      </patternFill>
    </fill>
    <fill>
      <patternFill patternType="solid">
        <fgColor theme="9" tint="0.79998168889431442"/>
        <bgColor indexed="22"/>
      </patternFill>
    </fill>
    <fill>
      <patternFill patternType="solid">
        <fgColor theme="9" tint="0.79998168889431442"/>
        <bgColor indexed="64"/>
      </patternFill>
    </fill>
    <fill>
      <patternFill patternType="solid">
        <fgColor theme="9" tint="0.59999389629810485"/>
        <bgColor indexed="23"/>
      </patternFill>
    </fill>
  </fills>
  <borders count="3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bottom style="thin">
        <color indexed="8"/>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right/>
      <top style="medium">
        <color indexed="64"/>
      </top>
      <bottom/>
      <diagonal/>
    </border>
    <border>
      <left style="thin">
        <color indexed="64"/>
      </left>
      <right style="thin">
        <color indexed="64"/>
      </right>
      <top style="thin">
        <color indexed="64"/>
      </top>
      <bottom/>
      <diagonal/>
    </border>
    <border>
      <left style="thin">
        <color indexed="8"/>
      </left>
      <right style="thin">
        <color indexed="8"/>
      </right>
      <top style="thin">
        <color indexed="8"/>
      </top>
      <bottom/>
      <diagonal/>
    </border>
    <border>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style="thin">
        <color indexed="8"/>
      </left>
      <right/>
      <top/>
      <bottom style="thin">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top style="medium">
        <color indexed="64"/>
      </top>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rgb="FF999999"/>
      </left>
      <right style="thin">
        <color indexed="64"/>
      </right>
      <top style="thin">
        <color rgb="FF999999"/>
      </top>
      <bottom/>
      <diagonal/>
    </border>
    <border>
      <left style="thin">
        <color indexed="64"/>
      </left>
      <right style="thin">
        <color indexed="64"/>
      </right>
      <top/>
      <bottom/>
      <diagonal/>
    </border>
    <border>
      <left style="thin">
        <color indexed="64"/>
      </left>
      <right style="thin">
        <color indexed="64"/>
      </right>
      <top style="thin">
        <color rgb="FF999999"/>
      </top>
      <bottom style="thin">
        <color indexed="64"/>
      </bottom>
      <diagonal/>
    </border>
    <border>
      <left style="thin">
        <color indexed="64"/>
      </left>
      <right style="thin">
        <color indexed="64"/>
      </right>
      <top/>
      <bottom style="thin">
        <color indexed="64"/>
      </bottom>
      <diagonal/>
    </border>
  </borders>
  <cellStyleXfs count="44">
    <xf numFmtId="0" fontId="0" fillId="0" borderId="0"/>
    <xf numFmtId="0" fontId="22" fillId="2" borderId="0" applyNumberFormat="0" applyBorder="0" applyAlignment="0" applyProtection="0"/>
    <xf numFmtId="0" fontId="22" fillId="3" borderId="0" applyNumberFormat="0" applyBorder="0" applyAlignment="0" applyProtection="0"/>
    <xf numFmtId="0" fontId="22" fillId="4" borderId="0" applyNumberFormat="0" applyBorder="0" applyAlignment="0" applyProtection="0"/>
    <xf numFmtId="0" fontId="22" fillId="5" borderId="0" applyNumberFormat="0" applyBorder="0" applyAlignment="0" applyProtection="0"/>
    <xf numFmtId="0" fontId="22" fillId="6" borderId="0" applyNumberFormat="0" applyBorder="0" applyAlignment="0" applyProtection="0"/>
    <xf numFmtId="0" fontId="22" fillId="7" borderId="0" applyNumberFormat="0" applyBorder="0" applyAlignment="0" applyProtection="0"/>
    <xf numFmtId="0" fontId="22" fillId="8" borderId="0" applyNumberFormat="0" applyBorder="0" applyAlignment="0" applyProtection="0"/>
    <xf numFmtId="0" fontId="22" fillId="9" borderId="0" applyNumberFormat="0" applyBorder="0" applyAlignment="0" applyProtection="0"/>
    <xf numFmtId="0" fontId="22" fillId="10" borderId="0" applyNumberFormat="0" applyBorder="0" applyAlignment="0" applyProtection="0"/>
    <xf numFmtId="0" fontId="22" fillId="5" borderId="0" applyNumberFormat="0" applyBorder="0" applyAlignment="0" applyProtection="0"/>
    <xf numFmtId="0" fontId="22" fillId="8" borderId="0" applyNumberFormat="0" applyBorder="0" applyAlignment="0" applyProtection="0"/>
    <xf numFmtId="0" fontId="22" fillId="11" borderId="0" applyNumberFormat="0" applyBorder="0" applyAlignment="0" applyProtection="0"/>
    <xf numFmtId="0" fontId="2" fillId="12"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 fillId="19" borderId="0" applyNumberFormat="0" applyBorder="0" applyAlignment="0" applyProtection="0"/>
    <xf numFmtId="0" fontId="3" fillId="3" borderId="0" applyNumberFormat="0" applyBorder="0" applyAlignment="0" applyProtection="0"/>
    <xf numFmtId="0" fontId="4" fillId="20" borderId="1" applyNumberFormat="0" applyAlignment="0" applyProtection="0"/>
    <xf numFmtId="0" fontId="5" fillId="21" borderId="2" applyNumberFormat="0" applyAlignment="0" applyProtection="0"/>
    <xf numFmtId="0" fontId="6" fillId="0" borderId="0" applyNumberFormat="0" applyFill="0" applyBorder="0" applyAlignment="0" applyProtection="0"/>
    <xf numFmtId="0" fontId="7" fillId="4" borderId="0" applyNumberFormat="0" applyBorder="0" applyAlignment="0" applyProtection="0"/>
    <xf numFmtId="0" fontId="8" fillId="0" borderId="3" applyNumberFormat="0" applyFill="0" applyAlignment="0" applyProtection="0"/>
    <xf numFmtId="0" fontId="9" fillId="0" borderId="4" applyNumberFormat="0" applyFill="0" applyAlignment="0" applyProtection="0"/>
    <xf numFmtId="0" fontId="10" fillId="0" borderId="5" applyNumberFormat="0" applyFill="0" applyAlignment="0" applyProtection="0"/>
    <xf numFmtId="0" fontId="10" fillId="0" borderId="0" applyNumberFormat="0" applyFill="0" applyBorder="0" applyAlignment="0" applyProtection="0"/>
    <xf numFmtId="0" fontId="11" fillId="7" borderId="1" applyNumberFormat="0" applyAlignment="0" applyProtection="0"/>
    <xf numFmtId="0" fontId="12" fillId="0" borderId="6" applyNumberFormat="0" applyFill="0" applyAlignment="0" applyProtection="0"/>
    <xf numFmtId="0" fontId="13" fillId="22" borderId="0" applyNumberFormat="0" applyBorder="0" applyAlignment="0" applyProtection="0"/>
    <xf numFmtId="0" fontId="22" fillId="23" borderId="7" applyNumberFormat="0" applyAlignment="0" applyProtection="0"/>
    <xf numFmtId="0" fontId="14" fillId="20" borderId="8" applyNumberFormat="0" applyAlignment="0" applyProtection="0"/>
    <xf numFmtId="9" fontId="1" fillId="0" borderId="0" applyFill="0" applyBorder="0" applyAlignment="0" applyProtection="0"/>
    <xf numFmtId="9" fontId="23" fillId="0" borderId="0" applyFill="0" applyBorder="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0" borderId="0" applyNumberFormat="0" applyFill="0" applyBorder="0" applyAlignment="0" applyProtection="0"/>
  </cellStyleXfs>
  <cellXfs count="128">
    <xf numFmtId="0" fontId="0" fillId="0" borderId="0" xfId="0"/>
    <xf numFmtId="0" fontId="18" fillId="0" borderId="0" xfId="0" applyFont="1"/>
    <xf numFmtId="0" fontId="18" fillId="0" borderId="0" xfId="0" applyFont="1" applyAlignment="1">
      <alignment horizontal="center"/>
    </xf>
    <xf numFmtId="0" fontId="19" fillId="0" borderId="0" xfId="0" applyFont="1"/>
    <xf numFmtId="0" fontId="18" fillId="0" borderId="0" xfId="0" applyFont="1" applyAlignment="1">
      <alignment horizontal="center" vertical="center"/>
    </xf>
    <xf numFmtId="0" fontId="24" fillId="24" borderId="10" xfId="0" applyFont="1" applyFill="1" applyBorder="1"/>
    <xf numFmtId="0" fontId="18" fillId="0" borderId="0" xfId="0" applyFont="1" applyAlignment="1">
      <alignment horizontal="center" vertical="center" wrapText="1"/>
    </xf>
    <xf numFmtId="0" fontId="19" fillId="0" borderId="0" xfId="0" applyFont="1" applyAlignment="1">
      <alignment horizontal="left" vertical="center"/>
    </xf>
    <xf numFmtId="0" fontId="18" fillId="0" borderId="11" xfId="0" applyFont="1" applyBorder="1" applyAlignment="1">
      <alignment horizontal="left" vertical="center" wrapText="1"/>
    </xf>
    <xf numFmtId="0" fontId="18" fillId="0" borderId="0" xfId="0" applyFont="1" applyAlignment="1">
      <alignment horizontal="left" vertical="center"/>
    </xf>
    <xf numFmtId="0" fontId="19" fillId="0" borderId="0" xfId="0" applyFont="1" applyAlignment="1">
      <alignment horizontal="center" vertical="center"/>
    </xf>
    <xf numFmtId="49" fontId="23" fillId="0" borderId="10" xfId="0" applyNumberFormat="1" applyFont="1" applyBorder="1" applyAlignment="1">
      <alignment horizontal="left" vertical="top" wrapText="1"/>
    </xf>
    <xf numFmtId="0" fontId="23" fillId="0" borderId="10" xfId="0" applyFont="1" applyBorder="1" applyAlignment="1">
      <alignment horizontal="left" vertical="top" wrapText="1"/>
    </xf>
    <xf numFmtId="0" fontId="0" fillId="0" borderId="10" xfId="0" applyBorder="1"/>
    <xf numFmtId="0" fontId="24" fillId="0" borderId="0" xfId="0" applyFont="1" applyAlignment="1">
      <alignment horizontal="left" vertical="center"/>
    </xf>
    <xf numFmtId="0" fontId="23" fillId="0" borderId="0" xfId="0" applyFont="1" applyAlignment="1">
      <alignment horizontal="left" vertical="center"/>
    </xf>
    <xf numFmtId="0" fontId="24" fillId="0" borderId="0" xfId="0" applyFont="1" applyAlignment="1" applyProtection="1">
      <alignment horizontal="left" vertical="center"/>
      <protection locked="0"/>
    </xf>
    <xf numFmtId="9" fontId="0" fillId="0" borderId="0" xfId="0" applyNumberFormat="1"/>
    <xf numFmtId="9" fontId="0" fillId="0" borderId="10" xfId="0" applyNumberFormat="1" applyBorder="1"/>
    <xf numFmtId="0" fontId="18" fillId="0" borderId="0" xfId="0" applyFont="1" applyAlignment="1">
      <alignment horizontal="left"/>
    </xf>
    <xf numFmtId="0" fontId="25" fillId="25" borderId="12" xfId="0" applyFont="1" applyFill="1" applyBorder="1"/>
    <xf numFmtId="0" fontId="25" fillId="25" borderId="13" xfId="0" applyFont="1" applyFill="1" applyBorder="1"/>
    <xf numFmtId="0" fontId="27" fillId="25" borderId="14" xfId="0" applyFont="1" applyFill="1" applyBorder="1"/>
    <xf numFmtId="0" fontId="27" fillId="25" borderId="12" xfId="0" applyFont="1" applyFill="1" applyBorder="1"/>
    <xf numFmtId="0" fontId="25" fillId="0" borderId="0" xfId="0" applyFont="1"/>
    <xf numFmtId="0" fontId="25" fillId="25" borderId="15" xfId="0" applyFont="1" applyFill="1" applyBorder="1"/>
    <xf numFmtId="0" fontId="23" fillId="0" borderId="0" xfId="0" applyFont="1" applyAlignment="1">
      <alignment horizontal="center"/>
    </xf>
    <xf numFmtId="0" fontId="24" fillId="24" borderId="0" xfId="0" applyFont="1" applyFill="1"/>
    <xf numFmtId="0" fontId="30" fillId="25" borderId="12" xfId="0" applyFont="1" applyFill="1" applyBorder="1"/>
    <xf numFmtId="0" fontId="25" fillId="25" borderId="16" xfId="0" applyFont="1" applyFill="1" applyBorder="1"/>
    <xf numFmtId="0" fontId="25" fillId="25" borderId="17" xfId="0" applyFont="1" applyFill="1" applyBorder="1"/>
    <xf numFmtId="0" fontId="30" fillId="25" borderId="17" xfId="0" applyFont="1" applyFill="1" applyBorder="1"/>
    <xf numFmtId="0" fontId="30" fillId="25" borderId="0" xfId="0" applyFont="1" applyFill="1"/>
    <xf numFmtId="0" fontId="25" fillId="25" borderId="0" xfId="0" applyFont="1" applyFill="1"/>
    <xf numFmtId="0" fontId="27" fillId="25" borderId="0" xfId="0" applyFont="1" applyFill="1"/>
    <xf numFmtId="0" fontId="19" fillId="26" borderId="18" xfId="0" applyFont="1" applyFill="1" applyBorder="1" applyAlignment="1">
      <alignment horizontal="left" vertical="top"/>
    </xf>
    <xf numFmtId="0" fontId="19" fillId="27" borderId="19" xfId="0" applyFont="1" applyFill="1" applyBorder="1" applyAlignment="1">
      <alignment horizontal="left" vertical="top" wrapText="1"/>
    </xf>
    <xf numFmtId="0" fontId="19" fillId="27" borderId="10" xfId="0" applyFont="1" applyFill="1" applyBorder="1" applyAlignment="1">
      <alignment horizontal="left" vertical="top" wrapText="1"/>
    </xf>
    <xf numFmtId="0" fontId="19" fillId="27" borderId="20" xfId="0" applyFont="1" applyFill="1" applyBorder="1" applyAlignment="1">
      <alignment horizontal="left" vertical="top" wrapText="1"/>
    </xf>
    <xf numFmtId="0" fontId="19" fillId="28" borderId="19" xfId="0" applyFont="1" applyFill="1" applyBorder="1" applyAlignment="1">
      <alignment horizontal="left" vertical="top" wrapText="1"/>
    </xf>
    <xf numFmtId="0" fontId="19" fillId="29" borderId="19" xfId="0" applyFont="1" applyFill="1" applyBorder="1" applyAlignment="1">
      <alignment horizontal="left" vertical="top" wrapText="1"/>
    </xf>
    <xf numFmtId="0" fontId="18" fillId="0" borderId="10" xfId="0" quotePrefix="1" applyFont="1" applyBorder="1" applyAlignment="1">
      <alignment horizontal="left" vertical="top" wrapText="1"/>
    </xf>
    <xf numFmtId="0" fontId="18" fillId="0" borderId="10" xfId="0" applyFont="1" applyBorder="1" applyAlignment="1">
      <alignment horizontal="left" vertical="top" wrapText="1"/>
    </xf>
    <xf numFmtId="0" fontId="18" fillId="30" borderId="10" xfId="0" applyFont="1" applyFill="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165" fontId="18" fillId="31" borderId="10" xfId="0" applyNumberFormat="1" applyFont="1" applyFill="1" applyBorder="1" applyAlignment="1">
      <alignment horizontal="left" vertical="top" wrapText="1"/>
    </xf>
    <xf numFmtId="10" fontId="20" fillId="0" borderId="10" xfId="0" applyNumberFormat="1" applyFont="1" applyBorder="1" applyAlignment="1">
      <alignment horizontal="left" vertical="top" wrapText="1"/>
    </xf>
    <xf numFmtId="10" fontId="23" fillId="0" borderId="10" xfId="0" applyNumberFormat="1" applyFont="1" applyBorder="1" applyAlignment="1">
      <alignment horizontal="left" vertical="top" wrapText="1"/>
    </xf>
    <xf numFmtId="9" fontId="18" fillId="30" borderId="10" xfId="0" applyNumberFormat="1" applyFont="1" applyFill="1" applyBorder="1" applyAlignment="1" applyProtection="1">
      <alignment horizontal="left" vertical="top" wrapText="1"/>
      <protection locked="0"/>
    </xf>
    <xf numFmtId="0" fontId="23" fillId="30" borderId="10" xfId="0" applyFont="1" applyFill="1" applyBorder="1" applyAlignment="1" applyProtection="1">
      <alignment horizontal="left" vertical="top" wrapText="1"/>
      <protection locked="0"/>
    </xf>
    <xf numFmtId="0" fontId="18" fillId="0" borderId="21" xfId="0" applyFont="1" applyBorder="1" applyAlignment="1">
      <alignment horizontal="left" vertical="top" wrapText="1"/>
    </xf>
    <xf numFmtId="0" fontId="18" fillId="0" borderId="21" xfId="0" applyFont="1" applyBorder="1" applyAlignment="1" applyProtection="1">
      <alignment horizontal="left" vertical="top" wrapText="1"/>
      <protection locked="0"/>
    </xf>
    <xf numFmtId="10" fontId="23" fillId="0" borderId="21" xfId="0" applyNumberFormat="1" applyFont="1" applyBorder="1" applyAlignment="1">
      <alignment horizontal="left" vertical="top" wrapText="1"/>
    </xf>
    <xf numFmtId="10" fontId="20" fillId="0" borderId="21" xfId="0" applyNumberFormat="1" applyFont="1" applyBorder="1" applyAlignment="1">
      <alignment horizontal="left" vertical="top"/>
    </xf>
    <xf numFmtId="0" fontId="18" fillId="0" borderId="0" xfId="0" applyFont="1" applyAlignment="1">
      <alignment horizontal="left" vertical="top" wrapText="1"/>
    </xf>
    <xf numFmtId="0" fontId="19" fillId="0" borderId="0" xfId="0" applyFont="1" applyAlignment="1">
      <alignment horizontal="left" vertical="top" wrapText="1"/>
    </xf>
    <xf numFmtId="165" fontId="21" fillId="0" borderId="22" xfId="0" applyNumberFormat="1" applyFont="1" applyBorder="1" applyAlignment="1">
      <alignment horizontal="left" vertical="top"/>
    </xf>
    <xf numFmtId="9" fontId="1" fillId="0" borderId="22" xfId="39" applyBorder="1" applyAlignment="1" applyProtection="1">
      <alignment horizontal="left" vertical="top"/>
    </xf>
    <xf numFmtId="10" fontId="21" fillId="0" borderId="0" xfId="0" applyNumberFormat="1" applyFont="1" applyAlignment="1">
      <alignment horizontal="left" vertical="top" wrapText="1"/>
    </xf>
    <xf numFmtId="9" fontId="19" fillId="0" borderId="0" xfId="0" applyNumberFormat="1" applyFont="1" applyAlignment="1">
      <alignment horizontal="left" vertical="top"/>
    </xf>
    <xf numFmtId="10" fontId="21" fillId="0" borderId="22" xfId="0" applyNumberFormat="1" applyFont="1" applyBorder="1" applyAlignment="1">
      <alignment horizontal="left" vertical="top"/>
    </xf>
    <xf numFmtId="0" fontId="19" fillId="0" borderId="0" xfId="0" applyFont="1" applyAlignment="1">
      <alignment vertical="center"/>
    </xf>
    <xf numFmtId="0" fontId="0" fillId="0" borderId="10" xfId="0" pivotButton="1" applyBorder="1"/>
    <xf numFmtId="0" fontId="0" fillId="0" borderId="35" xfId="0" applyBorder="1"/>
    <xf numFmtId="0" fontId="19" fillId="29" borderId="10" xfId="0" applyFont="1" applyFill="1" applyBorder="1" applyAlignment="1">
      <alignment horizontal="center" vertical="center" wrapText="1"/>
    </xf>
    <xf numFmtId="0" fontId="19" fillId="29" borderId="10" xfId="0" applyFont="1" applyFill="1" applyBorder="1" applyAlignment="1" applyProtection="1">
      <alignment horizontal="center" vertical="center" wrapText="1"/>
      <protection hidden="1"/>
    </xf>
    <xf numFmtId="0" fontId="19" fillId="27" borderId="10" xfId="0" applyFont="1" applyFill="1" applyBorder="1" applyAlignment="1">
      <alignment horizontal="left" vertical="center" wrapText="1"/>
    </xf>
    <xf numFmtId="0" fontId="18" fillId="0" borderId="0" xfId="0" applyFont="1" applyAlignment="1">
      <alignment horizontal="left" vertical="center" wrapText="1"/>
    </xf>
    <xf numFmtId="0" fontId="18" fillId="0" borderId="0" xfId="0" applyFont="1" applyAlignment="1" applyProtection="1">
      <alignment horizontal="center" vertical="center"/>
      <protection hidden="1"/>
    </xf>
    <xf numFmtId="0" fontId="28" fillId="0" borderId="0" xfId="0" applyFont="1" applyAlignment="1">
      <alignment horizontal="center" vertical="center"/>
    </xf>
    <xf numFmtId="0" fontId="29" fillId="0" borderId="0" xfId="0" applyFont="1" applyAlignment="1">
      <alignment horizontal="center" vertical="center"/>
    </xf>
    <xf numFmtId="0" fontId="19" fillId="32" borderId="10" xfId="0" applyFont="1" applyFill="1" applyBorder="1" applyAlignment="1" applyProtection="1">
      <alignment horizontal="center" vertical="center" wrapText="1"/>
      <protection hidden="1"/>
    </xf>
    <xf numFmtId="0" fontId="19" fillId="28" borderId="10" xfId="0" applyFont="1" applyFill="1" applyBorder="1" applyAlignment="1" applyProtection="1">
      <alignment horizontal="center" vertical="center" wrapText="1"/>
      <protection hidden="1"/>
    </xf>
    <xf numFmtId="0" fontId="19" fillId="27" borderId="10" xfId="0" applyFont="1" applyFill="1" applyBorder="1" applyAlignment="1">
      <alignment horizontal="center" vertical="center" wrapText="1"/>
    </xf>
    <xf numFmtId="0" fontId="18" fillId="0" borderId="10" xfId="0" quotePrefix="1" applyFont="1" applyBorder="1" applyAlignment="1">
      <alignment horizontal="center" vertical="top" wrapText="1"/>
    </xf>
    <xf numFmtId="0" fontId="18" fillId="0" borderId="10" xfId="0" applyFont="1" applyBorder="1" applyAlignment="1" applyProtection="1">
      <alignment horizontal="center" vertical="top" wrapText="1"/>
      <protection locked="0" hidden="1"/>
    </xf>
    <xf numFmtId="0" fontId="31" fillId="31" borderId="10" xfId="0" applyFont="1" applyFill="1" applyBorder="1" applyAlignment="1">
      <alignment horizontal="center" vertical="center" wrapText="1"/>
    </xf>
    <xf numFmtId="9" fontId="18" fillId="30" borderId="10" xfId="0" applyNumberFormat="1" applyFont="1" applyFill="1" applyBorder="1" applyAlignment="1" applyProtection="1">
      <alignment horizontal="center" vertical="top" wrapText="1"/>
      <protection locked="0"/>
    </xf>
    <xf numFmtId="0" fontId="18" fillId="30" borderId="10" xfId="0" applyFont="1" applyFill="1" applyBorder="1" applyAlignment="1" applyProtection="1">
      <alignment horizontal="center" vertical="top" wrapText="1"/>
      <protection locked="0"/>
    </xf>
    <xf numFmtId="0" fontId="18" fillId="30" borderId="18" xfId="0" applyFont="1" applyFill="1" applyBorder="1" applyAlignment="1" applyProtection="1">
      <alignment horizontal="center" vertical="top" wrapText="1"/>
      <protection locked="0"/>
    </xf>
    <xf numFmtId="0" fontId="18" fillId="0" borderId="0" xfId="0" applyFont="1" applyAlignment="1">
      <alignment horizontal="center" vertical="top"/>
    </xf>
    <xf numFmtId="0" fontId="18" fillId="0" borderId="0" xfId="0" applyFont="1" applyAlignment="1">
      <alignment horizontal="left" vertical="top"/>
    </xf>
    <xf numFmtId="0" fontId="18" fillId="0" borderId="0" xfId="0" applyFont="1" applyAlignment="1" applyProtection="1">
      <alignment horizontal="center" vertical="top"/>
      <protection hidden="1"/>
    </xf>
    <xf numFmtId="165" fontId="21" fillId="0" borderId="23" xfId="0" applyNumberFormat="1" applyFont="1" applyBorder="1" applyAlignment="1" applyProtection="1">
      <alignment horizontal="center" vertical="top"/>
      <protection hidden="1"/>
    </xf>
    <xf numFmtId="0" fontId="18" fillId="0" borderId="10" xfId="0" applyFont="1" applyBorder="1" applyAlignment="1" applyProtection="1">
      <alignment horizontal="center" vertical="top" wrapText="1"/>
      <protection hidden="1"/>
    </xf>
    <xf numFmtId="0" fontId="18" fillId="0" borderId="10" xfId="0" applyFont="1" applyBorder="1" applyAlignment="1">
      <alignment horizontal="center" vertical="top"/>
    </xf>
    <xf numFmtId="10" fontId="1" fillId="0" borderId="10" xfId="39" applyNumberFormat="1" applyBorder="1" applyAlignment="1" applyProtection="1">
      <alignment horizontal="center" vertical="top" wrapText="1"/>
      <protection hidden="1"/>
    </xf>
    <xf numFmtId="9" fontId="1" fillId="0" borderId="23" xfId="39" applyBorder="1" applyAlignment="1" applyProtection="1">
      <alignment horizontal="center" vertical="top"/>
      <protection hidden="1"/>
    </xf>
    <xf numFmtId="0" fontId="18" fillId="0" borderId="10" xfId="0" applyFont="1" applyBorder="1"/>
    <xf numFmtId="10" fontId="20" fillId="0" borderId="10" xfId="0" applyNumberFormat="1" applyFont="1" applyBorder="1" applyAlignment="1" applyProtection="1">
      <alignment horizontal="center" vertical="top" wrapText="1"/>
      <protection hidden="1"/>
    </xf>
    <xf numFmtId="0" fontId="19" fillId="26" borderId="10" xfId="0" applyFont="1" applyFill="1" applyBorder="1"/>
    <xf numFmtId="0" fontId="32" fillId="0" borderId="0" xfId="0" applyFont="1" applyAlignment="1">
      <alignment horizontal="center" vertical="center"/>
    </xf>
    <xf numFmtId="0" fontId="24" fillId="24" borderId="0" xfId="0" applyFont="1" applyFill="1" applyAlignment="1">
      <alignment vertical="center"/>
    </xf>
    <xf numFmtId="0" fontId="24" fillId="24" borderId="10" xfId="0" applyFont="1" applyFill="1" applyBorder="1" applyAlignment="1">
      <alignment horizontal="left" vertical="center"/>
    </xf>
    <xf numFmtId="0" fontId="19" fillId="26" borderId="10" xfId="0" applyFont="1" applyFill="1" applyBorder="1" applyAlignment="1">
      <alignment horizontal="left" vertical="top" wrapText="1"/>
    </xf>
    <xf numFmtId="0" fontId="0" fillId="0" borderId="18" xfId="0" applyBorder="1"/>
    <xf numFmtId="0" fontId="0" fillId="0" borderId="38" xfId="0" applyBorder="1"/>
    <xf numFmtId="0" fontId="24" fillId="24" borderId="10" xfId="0" applyFont="1" applyFill="1" applyBorder="1" applyAlignment="1">
      <alignment horizontal="center" vertical="center"/>
    </xf>
    <xf numFmtId="9" fontId="19" fillId="0" borderId="0" xfId="0" applyNumberFormat="1" applyFont="1" applyAlignment="1">
      <alignment horizontal="left" vertical="center"/>
    </xf>
    <xf numFmtId="9" fontId="1" fillId="0" borderId="18" xfId="0" applyNumberFormat="1" applyFont="1" applyBorder="1"/>
    <xf numFmtId="9" fontId="1" fillId="0" borderId="37" xfId="0" applyNumberFormat="1" applyFont="1" applyBorder="1"/>
    <xf numFmtId="9" fontId="1" fillId="0" borderId="10" xfId="0" applyNumberFormat="1" applyFont="1" applyBorder="1"/>
    <xf numFmtId="164" fontId="1" fillId="0" borderId="18" xfId="0" applyNumberFormat="1" applyFont="1" applyBorder="1"/>
    <xf numFmtId="164" fontId="1" fillId="0" borderId="36" xfId="0" applyNumberFormat="1" applyFont="1" applyBorder="1"/>
    <xf numFmtId="164" fontId="1" fillId="0" borderId="37" xfId="0" applyNumberFormat="1" applyFont="1" applyBorder="1"/>
    <xf numFmtId="164" fontId="1" fillId="0" borderId="10" xfId="0" applyNumberFormat="1" applyFont="1" applyBorder="1"/>
    <xf numFmtId="49" fontId="1" fillId="0" borderId="10" xfId="0" applyNumberFormat="1" applyFont="1" applyBorder="1" applyAlignment="1">
      <alignment horizontal="left" vertical="top" wrapText="1"/>
    </xf>
    <xf numFmtId="0" fontId="23" fillId="0" borderId="10" xfId="0" applyFont="1" applyBorder="1" applyAlignment="1">
      <alignment horizontal="center"/>
    </xf>
    <xf numFmtId="0" fontId="1" fillId="0" borderId="10" xfId="0" applyFont="1" applyBorder="1" applyAlignment="1">
      <alignment horizontal="center"/>
    </xf>
    <xf numFmtId="0" fontId="26" fillId="25" borderId="28" xfId="0" applyFont="1" applyFill="1" applyBorder="1" applyAlignment="1">
      <alignment vertical="top"/>
    </xf>
    <xf numFmtId="0" fontId="26" fillId="25" borderId="17" xfId="0" applyFont="1" applyFill="1" applyBorder="1" applyAlignment="1">
      <alignment vertical="top"/>
    </xf>
    <xf numFmtId="0" fontId="24" fillId="24" borderId="24" xfId="0" applyFont="1" applyFill="1" applyBorder="1" applyAlignment="1">
      <alignment horizontal="left" vertical="center"/>
    </xf>
    <xf numFmtId="0" fontId="24" fillId="24" borderId="25" xfId="0" applyFont="1" applyFill="1" applyBorder="1" applyAlignment="1">
      <alignment horizontal="left" vertical="center"/>
    </xf>
    <xf numFmtId="0" fontId="24" fillId="24" borderId="26" xfId="0" applyFont="1" applyFill="1" applyBorder="1" applyAlignment="1">
      <alignment horizontal="left" vertical="center"/>
    </xf>
    <xf numFmtId="0" fontId="18" fillId="0" borderId="27" xfId="0" applyFont="1" applyBorder="1" applyAlignment="1">
      <alignment horizontal="left" wrapText="1"/>
    </xf>
    <xf numFmtId="0" fontId="0" fillId="0" borderId="27" xfId="0" applyBorder="1" applyAlignment="1">
      <alignment wrapText="1"/>
    </xf>
    <xf numFmtId="0" fontId="24" fillId="24" borderId="10" xfId="0" applyFont="1" applyFill="1" applyBorder="1" applyAlignment="1">
      <alignment horizontal="left" vertical="center"/>
    </xf>
    <xf numFmtId="0" fontId="19" fillId="24" borderId="10" xfId="0" applyFont="1" applyFill="1" applyBorder="1" applyAlignment="1">
      <alignment horizontal="center" vertical="center"/>
    </xf>
    <xf numFmtId="0" fontId="18" fillId="24" borderId="10" xfId="0" applyFont="1" applyFill="1" applyBorder="1" applyAlignment="1">
      <alignment horizontal="left" vertical="top"/>
    </xf>
    <xf numFmtId="0" fontId="19" fillId="29" borderId="29" xfId="0" applyFont="1" applyFill="1" applyBorder="1" applyAlignment="1">
      <alignment horizontal="center" vertical="center" wrapText="1"/>
    </xf>
    <xf numFmtId="0" fontId="19" fillId="29" borderId="30" xfId="0" applyFont="1" applyFill="1" applyBorder="1" applyAlignment="1">
      <alignment horizontal="center" vertical="center" wrapText="1"/>
    </xf>
    <xf numFmtId="0" fontId="19" fillId="29" borderId="31" xfId="0" applyFont="1" applyFill="1" applyBorder="1" applyAlignment="1">
      <alignment horizontal="center" vertical="center" wrapText="1"/>
    </xf>
    <xf numFmtId="0" fontId="19" fillId="28" borderId="29" xfId="0" applyFont="1" applyFill="1" applyBorder="1" applyAlignment="1">
      <alignment horizontal="center" vertical="center" wrapText="1"/>
    </xf>
    <xf numFmtId="0" fontId="0" fillId="0" borderId="30" xfId="0" applyBorder="1" applyAlignment="1">
      <alignment horizontal="center" vertical="center" wrapText="1"/>
    </xf>
    <xf numFmtId="0" fontId="0" fillId="0" borderId="31" xfId="0" applyBorder="1" applyAlignment="1">
      <alignment horizontal="center" vertical="center" wrapText="1"/>
    </xf>
    <xf numFmtId="0" fontId="24" fillId="24" borderId="32" xfId="0" applyFont="1" applyFill="1" applyBorder="1" applyAlignment="1">
      <alignment horizontal="left" vertical="center"/>
    </xf>
    <xf numFmtId="0" fontId="24" fillId="24" borderId="33" xfId="0" applyFont="1" applyFill="1" applyBorder="1" applyAlignment="1">
      <alignment horizontal="left" vertical="center"/>
    </xf>
    <xf numFmtId="0" fontId="24" fillId="24" borderId="34" xfId="0" applyFont="1" applyFill="1" applyBorder="1" applyAlignment="1">
      <alignment horizontal="left" vertical="center"/>
    </xf>
  </cellXfs>
  <cellStyles count="44">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Percent" xfId="39" builtinId="5"/>
    <cellStyle name="Percent 2" xfId="40" xr:uid="{00000000-0005-0000-0000-000028000000}"/>
    <cellStyle name="Title" xfId="41" builtinId="15" customBuiltin="1"/>
    <cellStyle name="Total" xfId="42" builtinId="25" customBuiltin="1"/>
    <cellStyle name="Warning Text" xfId="43" builtinId="11" customBuiltin="1"/>
  </cellStyles>
  <dxfs count="45">
    <dxf>
      <border>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13" formatCode="0%"/>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0"/>
        <color auto="1"/>
        <name val="Arial"/>
        <scheme val="none"/>
      </font>
      <numFmt numFmtId="13" formatCode="0%"/>
    </dxf>
    <dxf>
      <border>
        <top style="thin">
          <color indexed="64"/>
        </top>
      </border>
    </dxf>
    <dxf>
      <border>
        <top style="thin">
          <color indexed="64"/>
        </top>
      </border>
    </dxf>
    <dxf>
      <border>
        <top style="thin">
          <color indexed="64"/>
        </top>
      </border>
    </dxf>
    <dxf>
      <border>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numFmt numFmtId="164" formatCode="0.0%"/>
    </dxf>
    <dxf>
      <font>
        <b val="0"/>
        <i val="0"/>
        <strike val="0"/>
        <condense val="0"/>
        <extend val="0"/>
        <outline val="0"/>
        <shadow val="0"/>
        <u val="none"/>
        <vertAlign val="baseline"/>
        <sz val="10"/>
        <color auto="1"/>
        <name val="Arial"/>
        <scheme val="none"/>
      </font>
      <numFmt numFmtId="13" formatCode="0%"/>
    </dxf>
    <dxf>
      <border>
        <top style="thin">
          <color indexed="64"/>
        </top>
      </border>
    </dxf>
    <dxf>
      <border>
        <top style="thin">
          <color indexed="64"/>
        </top>
      </border>
    </dxf>
    <dxf>
      <border>
        <top style="thin">
          <color indexed="64"/>
        </top>
      </border>
    </dxf>
    <dxf>
      <border>
        <top style="thin">
          <color indexed="64"/>
        </top>
      </border>
    </dxf>
    <dxf>
      <border>
        <top style="thin">
          <color indexed="64"/>
        </top>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border>
        <left style="thin">
          <color indexed="64"/>
        </left>
        <right style="thin">
          <color indexed="64"/>
        </right>
        <top style="thin">
          <color indexed="64"/>
        </top>
        <bottom style="thin">
          <color indexed="64"/>
        </bottom>
      </border>
    </dxf>
    <dxf>
      <numFmt numFmtId="164" formatCode="0.0%"/>
    </dxf>
    <dxf>
      <numFmt numFmtId="164" formatCode="0.0%"/>
    </dxf>
    <dxf>
      <font>
        <b val="0"/>
        <i val="0"/>
        <strike val="0"/>
        <condense val="0"/>
        <extend val="0"/>
        <outline val="0"/>
        <shadow val="0"/>
        <u val="none"/>
        <vertAlign val="baseline"/>
        <sz val="10"/>
        <color auto="1"/>
        <name val="Arial"/>
        <scheme val="none"/>
      </font>
      <numFmt numFmtId="13" formatCode="0%"/>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2.xml"/><Relationship Id="rId11" Type="http://schemas.openxmlformats.org/officeDocument/2006/relationships/customXml" Target="../customXml/item1.xml"/><Relationship Id="rId5" Type="http://schemas.openxmlformats.org/officeDocument/2006/relationships/pivotCacheDefinition" Target="pivotCache/pivotCacheDefinition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cid:image001.png@01D5534D.81522850" TargetMode="External"/><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0</xdr:col>
      <xdr:colOff>180975</xdr:colOff>
      <xdr:row>28</xdr:row>
      <xdr:rowOff>28575</xdr:rowOff>
    </xdr:from>
    <xdr:to>
      <xdr:col>2</xdr:col>
      <xdr:colOff>2400300</xdr:colOff>
      <xdr:row>37</xdr:row>
      <xdr:rowOff>28575</xdr:rowOff>
    </xdr:to>
    <xdr:pic>
      <xdr:nvPicPr>
        <xdr:cNvPr id="8581" name="Picture 2">
          <a:extLst>
            <a:ext uri="{FF2B5EF4-FFF2-40B4-BE49-F238E27FC236}">
              <a16:creationId xmlns:a16="http://schemas.microsoft.com/office/drawing/2014/main" id="{00000000-0008-0000-0000-00008521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80975" y="6391275"/>
          <a:ext cx="5343525"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round/>
              <a:headEnd/>
              <a:tailEnd/>
            </a14:hiddenLine>
          </a:ext>
        </a:extLst>
      </xdr:spPr>
    </xdr:pic>
    <xdr:clientData/>
  </xdr:twoCellAnchor>
  <mc:AlternateContent xmlns:mc="http://schemas.openxmlformats.org/markup-compatibility/2006">
    <mc:Choice xmlns:a14="http://schemas.microsoft.com/office/drawing/2010/main" Requires="a14">
      <xdr:twoCellAnchor>
        <xdr:from>
          <xdr:col>2</xdr:col>
          <xdr:colOff>641350</xdr:colOff>
          <xdr:row>14</xdr:row>
          <xdr:rowOff>76200</xdr:rowOff>
        </xdr:from>
        <xdr:to>
          <xdr:col>2</xdr:col>
          <xdr:colOff>1847850</xdr:colOff>
          <xdr:row>16</xdr:row>
          <xdr:rowOff>50800</xdr:rowOff>
        </xdr:to>
        <xdr:sp macro="" textlink="">
          <xdr:nvSpPr>
            <xdr:cNvPr id="1026" name="Button 2" descr="Refresh tables"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ZA" sz="1100" b="0" i="0" u="none" strike="noStrike" baseline="0">
                  <a:solidFill>
                    <a:srgbClr val="000000"/>
                  </a:solidFill>
                  <a:latin typeface="Calibri"/>
                  <a:ea typeface="Calibri"/>
                  <a:cs typeface="Calibri"/>
                </a:rPr>
                <a:t>Refresh tables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0</xdr:colOff>
      <xdr:row>18</xdr:row>
      <xdr:rowOff>257175</xdr:rowOff>
    </xdr:to>
    <xdr:pic>
      <xdr:nvPicPr>
        <xdr:cNvPr id="11455" name="Picture 1">
          <a:extLst>
            <a:ext uri="{FF2B5EF4-FFF2-40B4-BE49-F238E27FC236}">
              <a16:creationId xmlns:a16="http://schemas.microsoft.com/office/drawing/2014/main" id="{00000000-0008-0000-0300-0000BF2C0000}"/>
            </a:ext>
          </a:extLst>
        </xdr:cNvPr>
        <xdr:cNvPicPr>
          <a:picLocks noChangeAspect="1" noChangeArrowheads="1"/>
        </xdr:cNvPicPr>
      </xdr:nvPicPr>
      <xdr:blipFill>
        <a:blip xmlns:r="http://schemas.openxmlformats.org/officeDocument/2006/relationships" r:embed="rId1" r:link="rId2">
          <a:extLst>
            <a:ext uri="{28A0092B-C50C-407E-A947-70E740481C1C}">
              <a14:useLocalDpi xmlns:a14="http://schemas.microsoft.com/office/drawing/2010/main" val="0"/>
            </a:ext>
          </a:extLst>
        </a:blip>
        <a:srcRect/>
        <a:stretch>
          <a:fillRect/>
        </a:stretch>
      </xdr:blipFill>
      <xdr:spPr bwMode="auto">
        <a:xfrm>
          <a:off x="0" y="0"/>
          <a:ext cx="7724775" cy="3619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elius Jordaan" refreshedDate="45167.645303240737" createdVersion="7" refreshedVersion="8" recordCount="12" xr:uid="{00000000-000A-0000-FFFF-FFFFDB000000}">
  <cacheSource type="worksheet">
    <worksheetSource ref="A8:L20" sheet="Demo"/>
  </cacheSource>
  <cacheFields count="12">
    <cacheField name="ID" numFmtId="0">
      <sharedItems containsSemiMixedTypes="0" containsString="0" containsNumber="1" containsInteger="1" minValue="1" maxValue="12"/>
    </cacheField>
    <cacheField name="Type" numFmtId="0">
      <sharedItems count="2">
        <s v="Meeting the Scope of Work Required"/>
        <s v="Team Organisation and Member Requirements" u="1"/>
      </sharedItems>
    </cacheField>
    <cacheField name="Category" numFmtId="0">
      <sharedItems/>
    </cacheField>
    <cacheField name="Functional Requirement" numFmtId="49">
      <sharedItems/>
    </cacheField>
    <cacheField name="Requirement description" numFmtId="0">
      <sharedItems containsBlank="1" longText="1"/>
    </cacheField>
    <cacheField name="Priority Description" numFmtId="0">
      <sharedItems/>
    </cacheField>
    <cacheField name="Priority_x000a_" numFmtId="0">
      <sharedItems containsSemiMixedTypes="0" containsString="0" containsNumber="1" containsInteger="1" minValue="6" maxValue="6"/>
    </cacheField>
    <cacheField name="Weighted Question" numFmtId="10">
      <sharedItems containsSemiMixedTypes="0" containsString="0" containsNumber="1" minValue="8.3333333333333329E-2" maxValue="8.3333333333333329E-2"/>
    </cacheField>
    <cacheField name="Scoring" numFmtId="10">
      <sharedItems/>
    </cacheField>
    <cacheField name=" Answer_x000a_(0,50,100%)" numFmtId="9">
      <sharedItems containsSemiMixedTypes="0" containsString="0" containsNumber="1" containsInteger="1" minValue="1" maxValue="1"/>
    </cacheField>
    <cacheField name="Weighted Answer" numFmtId="10">
      <sharedItems containsSemiMixedTypes="0" containsString="0" containsNumber="1" minValue="8.3333333333333329E-2" maxValue="8.3333333333333329E-2"/>
    </cacheField>
    <cacheField name="Comments" numFmtId="0">
      <sharedItems containsNonDate="0" containsString="0" containsBlank="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Nelius Jordaan" refreshedDate="45167.645303240737" createdVersion="7" refreshedVersion="8" recordCount="17" xr:uid="{00000000-000A-0000-FFFF-FFFFDA000000}">
  <cacheSource type="worksheet">
    <worksheetSource ref="A8:L25" sheet="Technical evaluation"/>
  </cacheSource>
  <cacheFields count="12">
    <cacheField name="ID" numFmtId="0">
      <sharedItems containsSemiMixedTypes="0" containsString="0" containsNumber="1" containsInteger="1" minValue="1" maxValue="17"/>
    </cacheField>
    <cacheField name="Type" numFmtId="0">
      <sharedItems count="4">
        <s v="Meeting the Scope of Work Required"/>
        <s v="Product delivery"/>
        <s v="Team Organisation and Member Requirements" u="1"/>
        <s v="Project schedule and meeting milestones" u="1"/>
      </sharedItems>
    </cacheField>
    <cacheField name="Category" numFmtId="0">
      <sharedItems/>
    </cacheField>
    <cacheField name="Functional Requirement" numFmtId="0">
      <sharedItems/>
    </cacheField>
    <cacheField name="Requirement description" numFmtId="0">
      <sharedItems longText="1"/>
    </cacheField>
    <cacheField name="Evaluation Comments" numFmtId="0">
      <sharedItems containsBlank="1"/>
    </cacheField>
    <cacheField name="Priority Description" numFmtId="0">
      <sharedItems/>
    </cacheField>
    <cacheField name="Priority_x000a_" numFmtId="165">
      <sharedItems containsSemiMixedTypes="0" containsString="0" containsNumber="1" containsInteger="1" minValue="3" maxValue="16"/>
    </cacheField>
    <cacheField name="Weighted Question" numFmtId="10">
      <sharedItems containsSemiMixedTypes="0" containsString="0" containsNumber="1" minValue="2.8571428571428571E-2" maxValue="0.15238095238095239"/>
    </cacheField>
    <cacheField name="Scoring" numFmtId="10">
      <sharedItems/>
    </cacheField>
    <cacheField name="Answer_x000a_(0,50,100%)" numFmtId="9">
      <sharedItems containsSemiMixedTypes="0" containsString="0" containsNumber="1" containsInteger="1" minValue="1" maxValue="1"/>
    </cacheField>
    <cacheField name="Weighted Answer" numFmtId="10">
      <sharedItems containsSemiMixedTypes="0" containsString="0" containsNumber="1" minValue="2.8571428571428571E-2" maxValue="0.15238095238095239"/>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2">
  <r>
    <n v="1"/>
    <x v="0"/>
    <s v="Functional"/>
    <s v="Ability to organize and format PDF documents such as rearrangement of pages, merging documents and text editing format"/>
    <s v="Vendor to describe the capability to organise and format a PDF document. It must be possible to rearrange pages and to edit text formatting. More than one document can be merged into a single PDF file."/>
    <s v="Show stopper"/>
    <n v="6"/>
    <n v="8.3333333333333329E-2"/>
    <s v="100%: Fully comply with requirement_x000a_0%:   Partially comply will require development/ customisation/ No compliance"/>
    <n v="1"/>
    <n v="8.3333333333333329E-2"/>
    <m/>
  </r>
  <r>
    <n v="2"/>
    <x v="0"/>
    <s v="Functional"/>
    <s v="Create interactive PDF forms"/>
    <s v="Create a PDF document that has fields that can be completed by a person without this tool."/>
    <s v="Show stopper"/>
    <n v="6"/>
    <n v="8.3333333333333329E-2"/>
    <s v="100%: Fully comply with requirement_x000a_0%:   Partially comply will require development/ customisation/ No compliance"/>
    <n v="1"/>
    <n v="8.3333333333333329E-2"/>
    <m/>
  </r>
  <r>
    <n v="3"/>
    <x v="0"/>
    <s v="Functional"/>
    <s v="Build own or convert existing templates into usable PDFs"/>
    <m/>
    <s v="Show stopper"/>
    <n v="6"/>
    <n v="8.3333333333333329E-2"/>
    <s v="100%: Fully comply with requirement_x000a_0%:   Partially comply will require development/ customisation/ No compliance"/>
    <n v="1"/>
    <n v="8.3333333333333329E-2"/>
    <m/>
  </r>
  <r>
    <n v="4"/>
    <x v="0"/>
    <s v="Functional"/>
    <s v="Edit PDF documents i.e. editing of text, adding/removing of images, cropping pages, inserting of hyperlinks."/>
    <s v="Show how this is achieved in your solution. 2 capabilities score 50%, more than 2 score 100%"/>
    <s v="Show stopper"/>
    <n v="6"/>
    <n v="8.3333333333333329E-2"/>
    <s v="100%: Fully comply with requirement_x000a_50%:   Partially comply will require development/ customisation_x000a_0%:     No compliance"/>
    <n v="1"/>
    <n v="8.3333333333333329E-2"/>
    <m/>
  </r>
  <r>
    <n v="5"/>
    <x v="0"/>
    <s v="Functional"/>
    <s v="Reduce the file size of a PDF document"/>
    <s v="Show how this is achieved in your solution. "/>
    <s v="Show stopper"/>
    <n v="6"/>
    <n v="8.3333333333333329E-2"/>
    <s v="100%: Fully comply with requirement_x000a_0%:   Partially comply will require development/ customisation/ No compliance"/>
    <n v="1"/>
    <n v="8.3333333333333329E-2"/>
    <m/>
  </r>
  <r>
    <n v="6"/>
    <x v="0"/>
    <s v="Functional"/>
    <s v="Search for content on a PDF document"/>
    <s v="Show how this is achieved in your solution. "/>
    <s v="Show stopper"/>
    <n v="6"/>
    <n v="8.3333333333333329E-2"/>
    <s v="100%: Fully comply with requirement_x000a_0%:   Partially comply will require development/ customisation/ No compliance"/>
    <n v="1"/>
    <n v="8.3333333333333329E-2"/>
    <m/>
  </r>
  <r>
    <n v="7"/>
    <x v="0"/>
    <s v="Functional"/>
    <s v="Compare two versions of a pdf file to determine the difference"/>
    <s v="Show how this is achieved in your solution. "/>
    <s v="Show stopper"/>
    <n v="6"/>
    <n v="8.3333333333333329E-2"/>
    <s v="100%: Fully comply with requirement_x000a_0%:   Partially comply will require development/ customisation/ No compliance"/>
    <n v="1"/>
    <n v="8.3333333333333329E-2"/>
    <m/>
  </r>
  <r>
    <n v="8"/>
    <x v="0"/>
    <s v="Functional"/>
    <s v="Convert PDF documents back to other file formats"/>
    <s v="Microsoft Word (.doc or .docx), Excel (.xls or .xlsx) or PowerPoint, images (jpg, tiff, png) , HTML, rich text format (.rtf), xml 1.0, plain text (.txt). List the file types that can be converted. If not all file formats available, 50% will be scored. For all and more, 100% will be allocated."/>
    <s v="Show stopper"/>
    <n v="6"/>
    <n v="8.3333333333333329E-2"/>
    <s v="100%: Fully comply with requirement_x000a_50%:   Partially comply will require development/ customisation_x000a_0%:     No compliance"/>
    <n v="1"/>
    <n v="8.3333333333333329E-2"/>
    <m/>
  </r>
  <r>
    <n v="9"/>
    <x v="0"/>
    <s v="Functional"/>
    <s v="Combine more than one PDF document into a single file"/>
    <s v="Show how this is achieved in your solution. "/>
    <s v="Show stopper"/>
    <n v="6"/>
    <n v="8.3333333333333329E-2"/>
    <s v="100%: Fully comply with requirement_x000a_0%:   Partially comply will require development/ customisation/ No compliance"/>
    <n v="1"/>
    <n v="8.3333333333333329E-2"/>
    <m/>
  </r>
  <r>
    <n v="10"/>
    <x v="0"/>
    <s v="Functional"/>
    <s v="Organise pages in a PDF document"/>
    <s v="Show how this is achieved in your solution. "/>
    <s v="Show stopper"/>
    <n v="6"/>
    <n v="8.3333333333333329E-2"/>
    <s v="100%: Fully comply with requirement_x000a_0%:   Partially comply will require development/ customisation/ No compliance"/>
    <n v="1"/>
    <n v="8.3333333333333329E-2"/>
    <m/>
  </r>
  <r>
    <n v="11"/>
    <x v="0"/>
    <s v="Functional"/>
    <s v="Sign a PDF document"/>
    <s v="Show how this is achieved in your solution. "/>
    <s v="Show stopper"/>
    <n v="6"/>
    <n v="8.3333333333333329E-2"/>
    <s v="100%: Fully comply with requirement_x000a_0%:   Partially comply will require development/ customisation/ No compliance"/>
    <n v="1"/>
    <n v="8.3333333333333329E-2"/>
    <m/>
  </r>
  <r>
    <n v="12"/>
    <x v="0"/>
    <s v="Functional"/>
    <s v="Redact documents i.e. removal of / blanking out of confidential information"/>
    <s v="Show how this is achieved in your solution. "/>
    <s v="Show stopper"/>
    <n v="6"/>
    <n v="8.3333333333333329E-2"/>
    <s v="100%: Fully comply with requirement_x000a_0%:   Partially comply will require development/ customisation/ No compliance"/>
    <n v="1"/>
    <n v="8.3333333333333329E-2"/>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
  <r>
    <n v="1"/>
    <x v="0"/>
    <s v="Functional"/>
    <s v="Ability to organize and format PDF documents such as rearrangement of pages, merging documents and text editing format"/>
    <s v="Vendor to describe the capability to organise and format a PDF document. It must be possible to rearrange pages and to edit text formatting. More than one document can be merged into a single PDF file."/>
    <m/>
    <s v="Show stopper"/>
    <n v="6"/>
    <n v="5.7142857142857141E-2"/>
    <s v="100%: Fully comply with requirement_x000a_0%:   Partially comply will require development/ customisation/ No compliance"/>
    <n v="1"/>
    <n v="5.7142857142857141E-2"/>
  </r>
  <r>
    <n v="2"/>
    <x v="0"/>
    <s v="Functional"/>
    <s v="Create interactive PDF forms"/>
    <s v="Create a PDF document that has fields that can be completed by a person without this tool."/>
    <m/>
    <s v="Show stopper"/>
    <n v="6"/>
    <n v="5.7142857142857141E-2"/>
    <s v="100%: Fully comply with requirement_x000a_0%:   Partially comply will require development/ customisation/ No compliance"/>
    <n v="1"/>
    <n v="5.7142857142857141E-2"/>
  </r>
  <r>
    <n v="3"/>
    <x v="0"/>
    <s v="Functional"/>
    <s v="Build own or convert existing templates into usable PDFs"/>
    <s v="Provide examples of how this can be done and what templates are available"/>
    <m/>
    <s v="Show stopper"/>
    <n v="6"/>
    <n v="5.7142857142857141E-2"/>
    <s v="100%: Fully comply with requirement_x000a_0%:   Partially comply will require development/ customisation/ No compliance"/>
    <n v="1"/>
    <n v="5.7142857142857141E-2"/>
  </r>
  <r>
    <n v="4"/>
    <x v="0"/>
    <s v="Functional"/>
    <s v="Edit PDF documents i.e. editing of text, adding/removing of images, cropping pages, inserting of hyperlinks."/>
    <s v="Show how this is achieved in your solution. 2 capabilities score 50%, more than 2 score 100%"/>
    <m/>
    <s v="Show stopper"/>
    <n v="6"/>
    <n v="5.7142857142857141E-2"/>
    <s v="100%: Fully comply with requirement_x000a_50%:   Partially comply will require development/ customisation_x000a_0%:     No compliance"/>
    <n v="1"/>
    <n v="5.7142857142857141E-2"/>
  </r>
  <r>
    <n v="5"/>
    <x v="0"/>
    <s v="Functional"/>
    <s v="Reduce the file size of a PDF document"/>
    <s v="Show how this is achieved in your solution. "/>
    <m/>
    <s v="Show stopper"/>
    <n v="6"/>
    <n v="5.7142857142857141E-2"/>
    <s v="100%: Fully comply with requirement_x000a_0%:   Partially comply will require development/ customisation/ No compliance"/>
    <n v="1"/>
    <n v="5.7142857142857141E-2"/>
  </r>
  <r>
    <n v="6"/>
    <x v="0"/>
    <s v="Functional"/>
    <s v="Search for content on a PDF document"/>
    <s v="Show how this is achieved in your solution. "/>
    <m/>
    <s v="Show stopper"/>
    <n v="6"/>
    <n v="5.7142857142857141E-2"/>
    <s v="100%: Fully comply with requirement_x000a_0%:   Partially comply will require development/ customisation/ No compliance"/>
    <n v="1"/>
    <n v="5.7142857142857141E-2"/>
  </r>
  <r>
    <n v="7"/>
    <x v="0"/>
    <s v="Functional"/>
    <s v="Compare two versions of a pdf file to determine the difference"/>
    <s v="Show how this is achieved in your solution. "/>
    <m/>
    <s v="Show stopper"/>
    <n v="6"/>
    <n v="5.7142857142857141E-2"/>
    <s v="100%: Fully comply with requirement_x000a_0%:   Partially comply will require development/ customisation/ No compliance"/>
    <n v="1"/>
    <n v="5.7142857142857141E-2"/>
  </r>
  <r>
    <n v="8"/>
    <x v="0"/>
    <s v="Functional"/>
    <s v="Convert PDF documents back to other file formats"/>
    <s v="Microsoft Word (.doc or .docx), Excel (.xls or .xlsx) or PowerPoint, images (jpg, tiff, png) , HTML, rich text format (.rtf), xml 1.0, plain text (.txt). List the file types that can be converted. If not all file formats available, 50% will be scored. For all and more, 100% will be allocated."/>
    <s v="_x000a_"/>
    <s v="Show stopper"/>
    <n v="6"/>
    <n v="5.7142857142857141E-2"/>
    <s v="100%: Fully comply with requirement_x000a_50%:   Partially comply will require development/ customisation_x000a_0%:     No compliance"/>
    <n v="1"/>
    <n v="5.7142857142857141E-2"/>
  </r>
  <r>
    <n v="9"/>
    <x v="0"/>
    <s v="Functional"/>
    <s v="Combine more than one PDF document into a single file"/>
    <s v="Show how this is achieved in your solution. "/>
    <m/>
    <s v="Show stopper"/>
    <n v="6"/>
    <n v="5.7142857142857141E-2"/>
    <s v="100%: Fully comply with requirement_x000a_0%:   Partially comply will require development/ customisation/ No compliance"/>
    <n v="1"/>
    <n v="5.7142857142857141E-2"/>
  </r>
  <r>
    <n v="10"/>
    <x v="0"/>
    <s v="Functional"/>
    <s v="Organise pages in a PDF document"/>
    <s v="Show how this is achieved in your solution. "/>
    <m/>
    <s v="Show stopper"/>
    <n v="6"/>
    <n v="5.7142857142857141E-2"/>
    <s v="100%: Fully comply with requirement_x000a_0%:   Partially comply will require development/ customisation/ No compliance"/>
    <n v="1"/>
    <n v="5.7142857142857141E-2"/>
  </r>
  <r>
    <n v="11"/>
    <x v="0"/>
    <s v="Functional"/>
    <s v="Sign a PDF document"/>
    <s v="Show how this is achieved in your solution. "/>
    <m/>
    <s v="Very important"/>
    <n v="4"/>
    <n v="3.8095238095238099E-2"/>
    <s v="100%: Fully comply with requirement_x000a_0%:   Partially comply will require development/ customisation/ No compliance"/>
    <n v="1"/>
    <n v="3.8095238095238099E-2"/>
  </r>
  <r>
    <n v="12"/>
    <x v="0"/>
    <s v="Functional"/>
    <s v="Redact documents i.e. removal of / blanking out of confidential information"/>
    <s v="Show how this is achieved in your solution. "/>
    <m/>
    <s v="Important"/>
    <n v="3"/>
    <n v="2.8571428571428571E-2"/>
    <s v="100%: Fully comply with requirement_x000a_0%:   Partially comply will require development/ customisation/ No compliance"/>
    <n v="1"/>
    <n v="2.8571428571428571E-2"/>
  </r>
  <r>
    <n v="13"/>
    <x v="1"/>
    <s v="Non Functional"/>
    <s v="Vendor must be a registered seller of the PDF conversion software, as well as deliver and support software."/>
    <s v="An official letter supporting the registration of the vendor as a seller needs to be submitted."/>
    <m/>
    <s v="Non-negotiable"/>
    <n v="16"/>
    <n v="0.15238095238095239"/>
    <s v="100%: Yes_x000a_0%:      No"/>
    <n v="1"/>
    <n v="0.15238095238095239"/>
  </r>
  <r>
    <n v="14"/>
    <x v="1"/>
    <s v="Non Functional"/>
    <s v="Tool can be provided and licensed within two weeks of contract finalisation"/>
    <s v="Provide information on how the product will be made available with commitment on this delivery."/>
    <m/>
    <s v="Critical"/>
    <n v="5"/>
    <n v="4.7619047619047616E-2"/>
    <s v="100%: Yes_x000a_0%:      No"/>
    <n v="1"/>
    <n v="4.7619047619047616E-2"/>
  </r>
  <r>
    <n v="15"/>
    <x v="1"/>
    <s v="Non Functional"/>
    <s v="Do you offer an online License Management Tool as part of the standard demonstrating and overview of subscription licenses for the software?"/>
    <s v="Online License Management Portal-   Provide screenshots of portal.  It should be noted that should this not be provided the submission will be allocated a zero score."/>
    <m/>
    <s v="Show stopper"/>
    <n v="6"/>
    <n v="5.7142857142857141E-2"/>
    <s v="100%: Yes_x000a_0%:      No"/>
    <n v="1"/>
    <n v="5.7142857142857141E-2"/>
  </r>
  <r>
    <n v="16"/>
    <x v="1"/>
    <s v="Non Functional"/>
    <s v="Can the portal display number of licenses allocted and number of licenses available?"/>
    <s v="Inventory Reports showing allocated licenses and available licenses.  It should be noted that should this not be provided the submission will be allocated a zero score."/>
    <m/>
    <s v="Show stopper"/>
    <n v="6"/>
    <n v="5.7142857142857141E-2"/>
    <s v="100%: Yes_x000a_0%:      No"/>
    <n v="1"/>
    <n v="5.7142857142857141E-2"/>
  </r>
  <r>
    <n v="17"/>
    <x v="1"/>
    <s v="Non Functional"/>
    <s v="Name 2 current/previous accounts you are managing, and the number of years of each contract."/>
    <s v="Provide reference letters from current/previous suppliers on the company letterhead.  Please note the letter must be signed off by the Contracts Manager or relevant equivalent.  Failure to provide letters will result in the allocation of a Zero score."/>
    <m/>
    <s v="Critical"/>
    <n v="5"/>
    <n v="4.7619047619047616E-2"/>
    <s v="100%: Yes_x000a_0%:      No"/>
    <n v="1"/>
    <n v="4.7619047619047616E-2"/>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4.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PivotTable1" cacheId="0" dataOnRows="1" applyNumberFormats="0" applyBorderFormats="0" applyFontFormats="0" applyPatternFormats="0" applyAlignmentFormats="0" applyWidthHeightFormats="1" dataCaption="Data" updatedVersion="8" minRefreshableVersion="3" showMemberPropertyTips="0" useAutoFormatting="1" itemPrintTitles="1" createdVersion="7" indent="0" compact="0" compactData="0" gridDropZones="1">
  <location ref="A23:B26" firstHeaderRow="2" firstDataRow="2" firstDataCol="1"/>
  <pivotFields count="12">
    <pivotField compact="0" outline="0" showAll="0" includeNewItemsInFilter="1"/>
    <pivotField axis="axisRow" compact="0" outline="0" showAll="0" includeNewItemsInFilter="1">
      <items count="3">
        <item x="0"/>
        <item m="1" x="1"/>
        <item t="default"/>
      </items>
    </pivotField>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dataField="1"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s>
  <rowFields count="1">
    <field x="1"/>
  </rowFields>
  <rowItems count="2">
    <i>
      <x/>
    </i>
    <i t="grand">
      <x/>
    </i>
  </rowItems>
  <colItems count="1">
    <i/>
  </colItems>
  <dataFields count="1">
    <dataField name="Sum of Weighted Question" fld="7" baseField="0" baseItem="0" numFmtId="9"/>
  </dataFields>
  <formats count="9">
    <format dxfId="8">
      <pivotArea outline="0" fieldPosition="0"/>
    </format>
    <format dxfId="7">
      <pivotArea type="all" dataOnly="0" outline="0" fieldPosition="0"/>
    </format>
    <format dxfId="6">
      <pivotArea outline="0" fieldPosition="0"/>
    </format>
    <format dxfId="5">
      <pivotArea type="origin" dataOnly="0" labelOnly="1" outline="0" fieldPosition="0"/>
    </format>
    <format dxfId="4">
      <pivotArea field="1" type="button" dataOnly="0" labelOnly="1" outline="0" axis="axisRow" fieldPosition="0"/>
    </format>
    <format dxfId="3">
      <pivotArea dataOnly="0" labelOnly="1" outline="0" fieldPosition="0">
        <references count="1">
          <reference field="1" count="0"/>
        </references>
      </pivotArea>
    </format>
    <format dxfId="2">
      <pivotArea dataOnly="0" labelOnly="1" grandRow="1" outline="0" fieldPosition="0"/>
    </format>
    <format dxfId="1">
      <pivotArea type="topRight" dataOnly="0" labelOnly="1" outline="0" fieldPosition="0"/>
    </format>
    <format dxfId="0">
      <pivotArea grandRow="1" outline="0" collapsedLevelsAreSubtotals="1" fieldPosition="0"/>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000-000001000000}" name="PivotTable2" cacheId="0" dataOnRows="1" applyNumberFormats="0" applyBorderFormats="0" applyFontFormats="0" applyPatternFormats="0" applyAlignmentFormats="0" applyWidthHeightFormats="1" dataCaption="Data" updatedVersion="8" minRefreshableVersion="3" showMemberPropertyTips="0" useAutoFormatting="1" itemPrintTitles="1" createdVersion="7" indent="0" compact="0" compactData="0" gridDropZones="1">
  <location ref="D23:E26" firstHeaderRow="2" firstDataRow="2" firstDataCol="1"/>
  <pivotFields count="12">
    <pivotField compact="0" outline="0" showAll="0" includeNewItemsInFilter="1"/>
    <pivotField axis="axisRow" compact="0" outline="0" showAll="0" includeNewItemsInFilter="1">
      <items count="3">
        <item x="0"/>
        <item m="1" x="1"/>
        <item t="default"/>
      </items>
    </pivotField>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compact="0" outline="0" showAll="0" includeNewItemsInFilter="1"/>
    <pivotField dataField="1" compact="0" outline="0" showAll="0" includeNewItemsInFilter="1"/>
    <pivotField compact="0" outline="0" showAll="0" includeNewItemsInFilter="1"/>
  </pivotFields>
  <rowFields count="1">
    <field x="1"/>
  </rowFields>
  <rowItems count="2">
    <i>
      <x/>
    </i>
    <i t="grand">
      <x/>
    </i>
  </rowItems>
  <colItems count="1">
    <i/>
  </colItems>
  <dataFields count="1">
    <dataField name="Sum of Weighted Answer" fld="10" baseField="0" baseItem="0"/>
  </dataFields>
  <formats count="8">
    <format dxfId="16">
      <pivotArea outline="0" fieldPosition="0"/>
    </format>
    <format dxfId="15">
      <pivotArea type="all" dataOnly="0" outline="0" fieldPosition="0"/>
    </format>
    <format dxfId="14">
      <pivotArea outline="0" fieldPosition="0"/>
    </format>
    <format dxfId="13">
      <pivotArea type="origin" dataOnly="0" labelOnly="1" outline="0" fieldPosition="0"/>
    </format>
    <format dxfId="12">
      <pivotArea field="1" type="button" dataOnly="0" labelOnly="1" outline="0" axis="axisRow" fieldPosition="0"/>
    </format>
    <format dxfId="11">
      <pivotArea dataOnly="0" labelOnly="1" outline="0" fieldPosition="0">
        <references count="1">
          <reference field="1" count="0"/>
        </references>
      </pivotArea>
    </format>
    <format dxfId="10">
      <pivotArea dataOnly="0" labelOnly="1" grandRow="1" outline="0" fieldPosition="0"/>
    </format>
    <format dxfId="9">
      <pivotArea type="topRight" dataOnly="0" labelOnly="1" outline="0" fieldPosition="0"/>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000-000003000000}" name="PivotTable5" cacheId="1" dataOnRows="1" applyNumberFormats="0" applyBorderFormats="0" applyFontFormats="0" applyPatternFormats="0" applyAlignmentFormats="0" applyWidthHeightFormats="1" dataCaption="Data" grandTotalCaption="Total" updatedVersion="8" minRefreshableVersion="3" showMemberPropertyTips="0" useAutoFormatting="1" itemPrintTitles="1" createdVersion="7" indent="0" compact="0" compactData="0" gridDropZones="1">
  <location ref="D15:E19" firstHeaderRow="2" firstDataRow="2" firstDataCol="1"/>
  <pivotFields count="12">
    <pivotField compact="0" outline="0" subtotalTop="0" showAll="0" includeNewItemsInFilter="1"/>
    <pivotField axis="axisRow" compact="0" outline="0" subtotalTop="0" showAll="0" includeNewItemsInFilter="1">
      <items count="5">
        <item x="0"/>
        <item m="1" x="3"/>
        <item m="1" x="2"/>
        <item x="1"/>
        <item t="default"/>
      </items>
    </pivotField>
    <pivotField compact="0" outline="0" subtotalTop="0" showAll="0" includeNewItemsInFilter="1" defaultSubtotal="0"/>
    <pivotField compact="0" outline="0" subtotalTop="0" showAll="0" includeNewItemsInFilter="1"/>
    <pivotField compact="0" outline="0" subtotalTop="0" showAll="0" includeNewItemsInFilter="1"/>
    <pivotField compact="0" outline="0" subtotalTop="0" showAll="0" includeNewItemsInFilter="1" defaultSubtotal="0"/>
    <pivotField compact="0" outline="0" subtotalTop="0" showAll="0" includeNewItemsInFilter="1"/>
    <pivotField compact="0" numFmtId="165" outline="0" subtotalTop="0" showAll="0" includeNewItemsInFilter="1"/>
    <pivotField compact="0" numFmtId="10" outline="0" subtotalTop="0" showAll="0" includeNewItemsInFilter="1"/>
    <pivotField compact="0" outline="0" subtotalTop="0" showAll="0" includeNewItemsInFilter="1"/>
    <pivotField compact="0" outline="0" subtotalTop="0" showAll="0" includeNewItemsInFilter="1"/>
    <pivotField dataField="1" compact="0" numFmtId="10" outline="0" subtotalTop="0" showAll="0" includeNewItemsInFilter="1"/>
  </pivotFields>
  <rowFields count="1">
    <field x="1"/>
  </rowFields>
  <rowItems count="3">
    <i>
      <x/>
    </i>
    <i>
      <x v="3"/>
    </i>
    <i t="grand">
      <x/>
    </i>
  </rowItems>
  <colItems count="1">
    <i/>
  </colItems>
  <dataFields count="1">
    <dataField name="Sum of Weighted Answer" fld="11" baseField="1" baseItem="2" numFmtId="164"/>
  </dataFields>
  <formats count="15">
    <format dxfId="29">
      <pivotArea outline="0" fieldPosition="0"/>
    </format>
    <format dxfId="28">
      <pivotArea outline="0" fieldPosition="0"/>
    </format>
    <format dxfId="27">
      <pivotArea type="all" dataOnly="0" outline="0" fieldPosition="0"/>
    </format>
    <format dxfId="26">
      <pivotArea outline="0" fieldPosition="0"/>
    </format>
    <format dxfId="25">
      <pivotArea type="origin" dataOnly="0" labelOnly="1" outline="0" fieldPosition="0"/>
    </format>
    <format dxfId="24">
      <pivotArea field="1" type="button" dataOnly="0" labelOnly="1" outline="0" axis="axisRow" fieldPosition="0"/>
    </format>
    <format dxfId="23">
      <pivotArea dataOnly="0" labelOnly="1" outline="0" fieldPosition="0">
        <references count="1">
          <reference field="1" count="0"/>
        </references>
      </pivotArea>
    </format>
    <format dxfId="22">
      <pivotArea dataOnly="0" labelOnly="1" grandRow="1" outline="0" fieldPosition="0"/>
    </format>
    <format dxfId="21">
      <pivotArea type="topRight" dataOnly="0" labelOnly="1" outline="0" fieldPosition="0"/>
    </format>
    <format dxfId="20">
      <pivotArea type="origin" dataOnly="0" labelOnly="1" outline="0" fieldPosition="0"/>
    </format>
    <format dxfId="19">
      <pivotArea field="1" type="button" dataOnly="0" labelOnly="1" outline="0" axis="axisRow" fieldPosition="0"/>
    </format>
    <format dxfId="18">
      <pivotArea dataOnly="0" labelOnly="1" outline="0" fieldPosition="0">
        <references count="1">
          <reference field="1" count="0"/>
        </references>
      </pivotArea>
    </format>
    <format dxfId="17">
      <pivotArea dataOnly="0" labelOnly="1" grandRow="1" outline="0" fieldPosition="0"/>
    </format>
    <format>
      <pivotArea outline="0" fieldPosition="0"/>
    </format>
    <format>
      <pivotArea dataOnly="0" labelOnly="1" outline="0" fieldPosition="0">
        <references count="1">
          <reference field="1" count="0"/>
        </references>
      </pivotArea>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pivotTables/pivotTable4.xml><?xml version="1.0" encoding="utf-8"?>
<pivotTableDefinition xmlns="http://schemas.openxmlformats.org/spreadsheetml/2006/main" xmlns:mc="http://schemas.openxmlformats.org/markup-compatibility/2006" xmlns:xr="http://schemas.microsoft.com/office/spreadsheetml/2014/revision" mc:Ignorable="xr" xr:uid="{00000000-0007-0000-0000-000002000000}" name="PivotTable4" cacheId="1" dataOnRows="1" applyNumberFormats="0" applyBorderFormats="0" applyFontFormats="0" applyPatternFormats="0" applyAlignmentFormats="0" applyWidthHeightFormats="1" dataCaption="Data" grandTotalCaption="Total" updatedVersion="8" minRefreshableVersion="3" showMemberPropertyTips="0" useAutoFormatting="1" itemPrintTitles="1" createdVersion="7" indent="0" compact="0" compactData="0" gridDropZones="1">
  <location ref="A15:B19" firstHeaderRow="2" firstDataRow="2" firstDataCol="1"/>
  <pivotFields count="12">
    <pivotField compact="0" outline="0" subtotalTop="0" showAll="0" includeNewItemsInFilter="1"/>
    <pivotField axis="axisRow" compact="0" outline="0" subtotalTop="0" showAll="0" includeNewItemsInFilter="1">
      <items count="5">
        <item x="0"/>
        <item m="1" x="3"/>
        <item m="1" x="2"/>
        <item x="1"/>
        <item t="default"/>
      </items>
    </pivotField>
    <pivotField compact="0" outline="0" subtotalTop="0" showAll="0" includeNewItemsInFilter="1" defaultSubtotal="0"/>
    <pivotField compact="0" outline="0" subtotalTop="0" showAll="0" includeNewItemsInFilter="1"/>
    <pivotField compact="0" outline="0" subtotalTop="0" showAll="0" includeNewItemsInFilter="1"/>
    <pivotField compact="0" outline="0" subtotalTop="0" showAll="0" includeNewItemsInFilter="1" defaultSubtotal="0"/>
    <pivotField compact="0" outline="0" subtotalTop="0" showAll="0" includeNewItemsInFilter="1"/>
    <pivotField compact="0" numFmtId="165" outline="0" subtotalTop="0" showAll="0" includeNewItemsInFilter="1"/>
    <pivotField dataField="1" compact="0" numFmtId="10" outline="0" subtotalTop="0" showAll="0" includeNewItemsInFilter="1"/>
    <pivotField compact="0" outline="0" subtotalTop="0" showAll="0" includeNewItemsInFilter="1"/>
    <pivotField compact="0" outline="0" subtotalTop="0" showAll="0" includeNewItemsInFilter="1"/>
    <pivotField compact="0" numFmtId="10" outline="0" subtotalTop="0" showAll="0" includeNewItemsInFilter="1"/>
  </pivotFields>
  <rowFields count="1">
    <field x="1"/>
  </rowFields>
  <rowItems count="3">
    <i>
      <x/>
    </i>
    <i>
      <x v="3"/>
    </i>
    <i t="grand">
      <x/>
    </i>
  </rowItems>
  <colItems count="1">
    <i/>
  </colItems>
  <dataFields count="1">
    <dataField name="Sum of Weighted Question" fld="8" baseField="1" baseItem="2" numFmtId="9"/>
  </dataFields>
  <formats count="18">
    <format dxfId="44">
      <pivotArea outline="0" fieldPosition="0"/>
    </format>
    <format dxfId="43">
      <pivotArea grandRow="1" outline="0" fieldPosition="0"/>
    </format>
    <format dxfId="42">
      <pivotArea outline="0" fieldPosition="0">
        <references count="1">
          <reference field="1" count="0" selected="0"/>
        </references>
      </pivotArea>
    </format>
    <format dxfId="41">
      <pivotArea type="all" dataOnly="0" outline="0" fieldPosition="0"/>
    </format>
    <format dxfId="40">
      <pivotArea outline="0" fieldPosition="0"/>
    </format>
    <format dxfId="39">
      <pivotArea type="origin" dataOnly="0" labelOnly="1" outline="0" fieldPosition="0"/>
    </format>
    <format dxfId="38">
      <pivotArea field="1" type="button" dataOnly="0" labelOnly="1" outline="0" axis="axisRow" fieldPosition="0"/>
    </format>
    <format dxfId="37">
      <pivotArea dataOnly="0" labelOnly="1" outline="0" fieldPosition="0">
        <references count="1">
          <reference field="1" count="0"/>
        </references>
      </pivotArea>
    </format>
    <format dxfId="36">
      <pivotArea dataOnly="0" labelOnly="1" grandRow="1" outline="0" fieldPosition="0"/>
    </format>
    <format dxfId="35">
      <pivotArea type="topRight" dataOnly="0" labelOnly="1" outline="0" fieldPosition="0"/>
    </format>
    <format dxfId="34">
      <pivotArea type="origin" dataOnly="0" labelOnly="1" outline="0" fieldPosition="0"/>
    </format>
    <format dxfId="33">
      <pivotArea field="1" type="button" dataOnly="0" labelOnly="1" outline="0" axis="axisRow" fieldPosition="0"/>
    </format>
    <format dxfId="32">
      <pivotArea dataOnly="0" labelOnly="1" outline="0" fieldPosition="0">
        <references count="1">
          <reference field="1" count="0"/>
        </references>
      </pivotArea>
    </format>
    <format dxfId="31">
      <pivotArea dataOnly="0" labelOnly="1" grandRow="1" outline="0" fieldPosition="0"/>
    </format>
    <format>
      <pivotArea outline="0" fieldPosition="0"/>
    </format>
    <format>
      <pivotArea dataOnly="0" labelOnly="1" outline="0" fieldPosition="0">
        <references count="1">
          <reference field="1" count="0"/>
        </references>
      </pivotArea>
    </format>
    <format>
      <pivotArea dataOnly="0" labelOnly="1" grandRow="1" outline="0" fieldPosition="0"/>
    </format>
    <format dxfId="30">
      <pivotArea grandRow="1" outline="0" collapsedLevelsAreSubtotals="1" fieldPosition="0"/>
    </format>
  </formats>
  <pivotTableStyleInfo showRowHeaders="1" showColHeaders="1" showRowStripes="0" showColStripes="0" showLastColumn="1"/>
  <extLst>
    <ext xmlns:xpdl="http://schemas.microsoft.com/office/spreadsheetml/2016/pivotdefaultlayout" uri="{747A6164-185A-40DC-8AA5-F01512510D54}">
      <xpdl:pivotTableDefinition16 EnabledSubtotalsDefault="0" SubtotalsOnTopDefault="0"/>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3" Type="http://schemas.openxmlformats.org/officeDocument/2006/relationships/pivotTable" Target="../pivotTables/pivotTable3.xml"/><Relationship Id="rId7" Type="http://schemas.openxmlformats.org/officeDocument/2006/relationships/drawing" Target="../drawings/drawing1.xml"/><Relationship Id="rId2" Type="http://schemas.openxmlformats.org/officeDocument/2006/relationships/pivotTable" Target="../pivotTables/pivotTable2.xml"/><Relationship Id="rId1" Type="http://schemas.openxmlformats.org/officeDocument/2006/relationships/pivotTable" Target="../pivotTables/pivotTable1.xml"/><Relationship Id="rId6" Type="http://schemas.openxmlformats.org/officeDocument/2006/relationships/printerSettings" Target="../printerSettings/printerSettings2.bin"/><Relationship Id="rId5" Type="http://schemas.openxmlformats.org/officeDocument/2006/relationships/printerSettings" Target="../printerSettings/printerSettings1.bin"/><Relationship Id="rId4" Type="http://schemas.openxmlformats.org/officeDocument/2006/relationships/pivotTable" Target="../pivotTables/pivotTable4.xml"/><Relationship Id="rId9"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N41"/>
  <sheetViews>
    <sheetView workbookViewId="0">
      <selection activeCell="D1" sqref="D1:D3"/>
    </sheetView>
  </sheetViews>
  <sheetFormatPr defaultColWidth="9.1796875" defaultRowHeight="12.5" x14ac:dyDescent="0.25"/>
  <cols>
    <col min="1" max="1" width="42.7265625" style="1" customWidth="1"/>
    <col min="2" max="2" width="10.7265625" style="1" customWidth="1"/>
    <col min="3" max="3" width="38.7265625" style="1" customWidth="1"/>
    <col min="4" max="4" width="42.7265625" style="1" customWidth="1"/>
    <col min="5" max="5" width="12.7265625" style="4" customWidth="1"/>
    <col min="6" max="6" width="5.7265625" style="1" bestFit="1" customWidth="1"/>
    <col min="7" max="7" width="44.26953125" style="1" customWidth="1"/>
    <col min="8" max="16384" width="9.1796875" style="1"/>
  </cols>
  <sheetData>
    <row r="1" spans="1:14" ht="13" x14ac:dyDescent="0.25">
      <c r="A1" s="111" t="s">
        <v>49</v>
      </c>
      <c r="B1" s="112"/>
      <c r="C1" s="113"/>
      <c r="D1" s="114"/>
      <c r="E1" s="19"/>
    </row>
    <row r="2" spans="1:14" ht="13" x14ac:dyDescent="0.3">
      <c r="A2" s="5" t="str">
        <f>'Technical evaluation'!A2</f>
        <v>CORP xxxx Tender</v>
      </c>
      <c r="B2" s="107"/>
      <c r="C2" s="107"/>
      <c r="D2" s="115"/>
    </row>
    <row r="3" spans="1:14" ht="13" x14ac:dyDescent="0.3">
      <c r="A3" s="5" t="str">
        <f>'Technical evaluation'!A3</f>
        <v>Tenderer:</v>
      </c>
      <c r="B3" s="108"/>
      <c r="C3" s="107"/>
      <c r="D3" s="115"/>
    </row>
    <row r="4" spans="1:14" ht="13" x14ac:dyDescent="0.3">
      <c r="A4" s="5" t="str">
        <f>'Technical evaluation'!$A$4</f>
        <v>Evaluated by:</v>
      </c>
      <c r="B4" s="108"/>
      <c r="C4" s="107"/>
    </row>
    <row r="5" spans="1:14" ht="13.5" thickBot="1" x14ac:dyDescent="0.35">
      <c r="A5" s="27"/>
      <c r="B5" s="26"/>
      <c r="C5" s="26"/>
    </row>
    <row r="6" spans="1:14" ht="17.5" x14ac:dyDescent="0.35">
      <c r="A6" s="109" t="s">
        <v>0</v>
      </c>
      <c r="B6" s="110"/>
      <c r="C6" s="110"/>
      <c r="D6" s="110"/>
      <c r="E6" s="110"/>
      <c r="F6" s="31"/>
      <c r="G6" s="30"/>
      <c r="H6" s="25"/>
      <c r="I6" s="24"/>
      <c r="J6" s="24"/>
      <c r="K6" s="24"/>
      <c r="L6" s="24"/>
      <c r="M6" s="24"/>
      <c r="N6" s="24"/>
    </row>
    <row r="7" spans="1:14" ht="17.5" x14ac:dyDescent="0.35">
      <c r="A7" s="22" t="s">
        <v>1</v>
      </c>
      <c r="B7" s="34"/>
      <c r="C7" s="34"/>
      <c r="D7" s="34"/>
      <c r="E7" s="34"/>
      <c r="F7" s="32"/>
      <c r="G7" s="33"/>
      <c r="H7" s="29"/>
      <c r="I7" s="24"/>
      <c r="J7" s="24"/>
      <c r="K7" s="24"/>
      <c r="L7" s="24"/>
      <c r="M7" s="24"/>
      <c r="N7" s="24"/>
    </row>
    <row r="8" spans="1:14" ht="17.5" x14ac:dyDescent="0.35">
      <c r="A8" s="22" t="str">
        <f>"2. All successful technical evaluations (above " &amp; 'Technical evaluation'!D6*100 &amp; "%) shall do a product demo of the proposed product to be presented to Eskom.  This is mandatory and will be scored separately."</f>
        <v>2. All successful technical evaluations (above 80%) shall do a product demo of the proposed product to be presented to Eskom.  This is mandatory and will be scored separately.</v>
      </c>
      <c r="B8" s="34"/>
      <c r="C8" s="34"/>
      <c r="D8" s="34"/>
      <c r="E8" s="34"/>
      <c r="F8" s="32"/>
      <c r="G8" s="33"/>
      <c r="H8" s="29"/>
      <c r="I8" s="24"/>
      <c r="J8" s="24"/>
      <c r="K8" s="24"/>
      <c r="L8" s="24"/>
      <c r="M8" s="24"/>
      <c r="N8" s="24"/>
    </row>
    <row r="9" spans="1:14" ht="17.5" x14ac:dyDescent="0.35">
      <c r="A9" s="22" t="s">
        <v>82</v>
      </c>
      <c r="B9" s="34"/>
      <c r="C9" s="34"/>
      <c r="D9" s="34"/>
      <c r="E9" s="34"/>
      <c r="F9" s="32"/>
      <c r="G9" s="33"/>
      <c r="H9" s="29"/>
      <c r="I9" s="24"/>
      <c r="J9" s="24"/>
      <c r="K9" s="24"/>
      <c r="L9" s="24"/>
      <c r="M9" s="24"/>
      <c r="N9" s="24"/>
    </row>
    <row r="10" spans="1:14" ht="17.5" x14ac:dyDescent="0.35">
      <c r="A10" s="22" t="s">
        <v>77</v>
      </c>
      <c r="B10" s="34"/>
      <c r="C10" s="34"/>
      <c r="D10" s="34"/>
      <c r="E10" s="34"/>
      <c r="F10" s="32"/>
      <c r="G10" s="33"/>
      <c r="H10" s="29"/>
      <c r="I10" s="24"/>
      <c r="J10" s="24"/>
      <c r="K10" s="24"/>
      <c r="L10" s="24"/>
      <c r="M10" s="24"/>
      <c r="N10" s="24"/>
    </row>
    <row r="11" spans="1:14" ht="18" thickBot="1" x14ac:dyDescent="0.4">
      <c r="A11" s="23" t="s">
        <v>78</v>
      </c>
      <c r="B11" s="23"/>
      <c r="C11" s="23"/>
      <c r="D11" s="23"/>
      <c r="E11" s="23"/>
      <c r="F11" s="28"/>
      <c r="G11" s="20"/>
      <c r="H11" s="21"/>
      <c r="I11" s="24"/>
      <c r="J11" s="24"/>
      <c r="K11" s="24"/>
      <c r="L11" s="24"/>
      <c r="M11" s="24"/>
      <c r="N11" s="24"/>
    </row>
    <row r="12" spans="1:14" ht="13" x14ac:dyDescent="0.3">
      <c r="A12" s="27"/>
      <c r="B12" s="26"/>
      <c r="C12" s="26"/>
    </row>
    <row r="13" spans="1:14" ht="13" x14ac:dyDescent="0.25">
      <c r="A13" s="19"/>
      <c r="B13" s="19"/>
      <c r="C13" s="19"/>
      <c r="D13" s="19"/>
      <c r="E13" s="91"/>
    </row>
    <row r="14" spans="1:14" ht="13" x14ac:dyDescent="0.3">
      <c r="A14" s="90" t="s">
        <v>2</v>
      </c>
      <c r="D14" s="90" t="str">
        <f>"Technical Evaluation Scores (Threshold: " &amp; 'Technical evaluation'!D6*100 &amp; "%)"</f>
        <v>Technical Evaluation Scores (Threshold: 80%)</v>
      </c>
    </row>
    <row r="15" spans="1:14" ht="14.5" x14ac:dyDescent="0.35">
      <c r="A15" s="62" t="s">
        <v>3</v>
      </c>
      <c r="B15" s="13"/>
      <c r="C15"/>
      <c r="D15" s="62" t="s">
        <v>4</v>
      </c>
      <c r="E15" s="13"/>
      <c r="F15"/>
      <c r="G15"/>
      <c r="H15"/>
      <c r="I15"/>
      <c r="J15"/>
    </row>
    <row r="16" spans="1:14" ht="14.5" x14ac:dyDescent="0.35">
      <c r="A16" s="62" t="s">
        <v>5</v>
      </c>
      <c r="B16" s="63" t="s">
        <v>6</v>
      </c>
      <c r="C16"/>
      <c r="D16" s="62" t="s">
        <v>5</v>
      </c>
      <c r="E16" s="63" t="s">
        <v>6</v>
      </c>
      <c r="F16"/>
      <c r="G16"/>
      <c r="H16"/>
      <c r="I16"/>
      <c r="J16"/>
    </row>
    <row r="17" spans="1:11" ht="14.5" x14ac:dyDescent="0.35">
      <c r="A17" s="95" t="s">
        <v>7</v>
      </c>
      <c r="B17" s="102">
        <v>0.63809523809523816</v>
      </c>
      <c r="C17"/>
      <c r="D17" s="95" t="s">
        <v>7</v>
      </c>
      <c r="E17" s="102">
        <v>0.63809523809523816</v>
      </c>
      <c r="F17"/>
      <c r="G17"/>
      <c r="H17"/>
      <c r="I17"/>
      <c r="J17"/>
    </row>
    <row r="18" spans="1:11" ht="14.5" x14ac:dyDescent="0.35">
      <c r="A18" s="96" t="s">
        <v>63</v>
      </c>
      <c r="B18" s="103">
        <v>0.36190476190476195</v>
      </c>
      <c r="C18"/>
      <c r="D18" s="96" t="s">
        <v>63</v>
      </c>
      <c r="E18" s="103">
        <v>0.36190476190476195</v>
      </c>
      <c r="F18"/>
      <c r="G18"/>
      <c r="H18"/>
      <c r="I18"/>
      <c r="J18"/>
    </row>
    <row r="19" spans="1:11" ht="14.5" x14ac:dyDescent="0.35">
      <c r="A19" s="13" t="s">
        <v>6</v>
      </c>
      <c r="B19" s="105">
        <v>1</v>
      </c>
      <c r="C19"/>
      <c r="D19" s="13" t="s">
        <v>6</v>
      </c>
      <c r="E19" s="104">
        <v>1</v>
      </c>
      <c r="F19"/>
      <c r="G19"/>
      <c r="H19"/>
      <c r="I19"/>
      <c r="J19"/>
    </row>
    <row r="20" spans="1:11" ht="14.5" x14ac:dyDescent="0.35">
      <c r="A20"/>
      <c r="B20"/>
      <c r="C20"/>
      <c r="D20"/>
      <c r="E20"/>
      <c r="F20"/>
      <c r="G20"/>
      <c r="H20"/>
      <c r="I20"/>
      <c r="J20"/>
    </row>
    <row r="21" spans="1:11" ht="14.5" x14ac:dyDescent="0.35">
      <c r="A21" s="3"/>
      <c r="D21"/>
      <c r="E21"/>
      <c r="F21"/>
      <c r="G21"/>
      <c r="H21"/>
      <c r="I21"/>
      <c r="J21"/>
    </row>
    <row r="22" spans="1:11" ht="13" x14ac:dyDescent="0.3">
      <c r="A22" s="90" t="s">
        <v>76</v>
      </c>
      <c r="B22" s="88"/>
      <c r="D22" s="90" t="str">
        <f>"Demo Scores  (Threshold: " &amp; Demo!D6*100 &amp; "%)"</f>
        <v>Demo Scores  (Threshold: 85%)</v>
      </c>
    </row>
    <row r="23" spans="1:11" ht="14.5" x14ac:dyDescent="0.35">
      <c r="A23" s="62" t="s">
        <v>3</v>
      </c>
      <c r="B23" s="13"/>
      <c r="C23"/>
      <c r="D23" s="62" t="s">
        <v>4</v>
      </c>
      <c r="E23" s="13"/>
      <c r="F23"/>
      <c r="G23"/>
      <c r="H23"/>
      <c r="I23"/>
      <c r="J23"/>
      <c r="K23"/>
    </row>
    <row r="24" spans="1:11" ht="14.5" x14ac:dyDescent="0.35">
      <c r="A24" s="62" t="s">
        <v>5</v>
      </c>
      <c r="B24" s="63" t="s">
        <v>6</v>
      </c>
      <c r="C24"/>
      <c r="D24" s="62" t="s">
        <v>5</v>
      </c>
      <c r="E24" s="63" t="s">
        <v>6</v>
      </c>
      <c r="F24"/>
      <c r="G24"/>
      <c r="H24"/>
      <c r="I24"/>
      <c r="J24"/>
      <c r="K24"/>
    </row>
    <row r="25" spans="1:11" ht="14.5" x14ac:dyDescent="0.35">
      <c r="A25" s="13" t="s">
        <v>7</v>
      </c>
      <c r="B25" s="99">
        <v>1</v>
      </c>
      <c r="C25"/>
      <c r="D25" s="13" t="s">
        <v>7</v>
      </c>
      <c r="E25" s="99">
        <v>1</v>
      </c>
      <c r="F25"/>
      <c r="G25"/>
      <c r="H25"/>
      <c r="I25"/>
      <c r="J25"/>
      <c r="K25"/>
    </row>
    <row r="26" spans="1:11" ht="14.5" x14ac:dyDescent="0.35">
      <c r="A26" s="13" t="s">
        <v>8</v>
      </c>
      <c r="B26" s="101">
        <v>1</v>
      </c>
      <c r="C26"/>
      <c r="D26" s="13" t="s">
        <v>8</v>
      </c>
      <c r="E26" s="100">
        <v>1</v>
      </c>
      <c r="F26"/>
      <c r="G26"/>
      <c r="H26"/>
      <c r="I26"/>
      <c r="J26"/>
      <c r="K26"/>
    </row>
    <row r="27" spans="1:11" ht="14.5" x14ac:dyDescent="0.35">
      <c r="A27"/>
      <c r="B27"/>
      <c r="C27"/>
      <c r="D27"/>
      <c r="E27"/>
      <c r="F27"/>
      <c r="G27"/>
      <c r="H27"/>
      <c r="I27"/>
      <c r="J27"/>
      <c r="K27"/>
    </row>
    <row r="28" spans="1:11" ht="14.5" x14ac:dyDescent="0.35">
      <c r="A28"/>
      <c r="B28"/>
      <c r="C28"/>
      <c r="D28"/>
      <c r="E28"/>
      <c r="F28"/>
      <c r="G28"/>
      <c r="H28"/>
      <c r="I28"/>
      <c r="J28"/>
      <c r="K28"/>
    </row>
    <row r="29" spans="1:11" ht="14.5" x14ac:dyDescent="0.35">
      <c r="A29"/>
      <c r="B29"/>
      <c r="C29"/>
      <c r="D29"/>
      <c r="E29"/>
      <c r="F29"/>
      <c r="G29"/>
      <c r="H29"/>
      <c r="I29"/>
      <c r="J29"/>
      <c r="K29"/>
    </row>
    <row r="30" spans="1:11" ht="14.5" x14ac:dyDescent="0.35">
      <c r="A30"/>
      <c r="B30"/>
      <c r="C30"/>
      <c r="D30"/>
      <c r="E30"/>
      <c r="F30"/>
      <c r="G30"/>
      <c r="H30"/>
      <c r="I30"/>
      <c r="J30"/>
      <c r="K30"/>
    </row>
    <row r="31" spans="1:11" ht="14.5" x14ac:dyDescent="0.35">
      <c r="A31"/>
      <c r="B31"/>
      <c r="C31"/>
      <c r="D31"/>
      <c r="E31"/>
      <c r="F31"/>
      <c r="G31"/>
      <c r="H31"/>
      <c r="I31"/>
      <c r="J31"/>
      <c r="K31"/>
    </row>
    <row r="32" spans="1:11" ht="14.5" x14ac:dyDescent="0.35">
      <c r="A32"/>
      <c r="B32"/>
      <c r="C32"/>
      <c r="D32"/>
      <c r="E32"/>
      <c r="F32"/>
      <c r="G32"/>
      <c r="H32"/>
      <c r="I32"/>
      <c r="J32"/>
      <c r="K32"/>
    </row>
    <row r="33" spans="1:11" ht="14.5" x14ac:dyDescent="0.35">
      <c r="A33"/>
      <c r="B33"/>
      <c r="C33"/>
      <c r="D33"/>
      <c r="E33"/>
      <c r="F33"/>
      <c r="G33"/>
      <c r="H33"/>
      <c r="I33"/>
      <c r="J33"/>
      <c r="K33"/>
    </row>
    <row r="34" spans="1:11" ht="14.5" x14ac:dyDescent="0.35">
      <c r="A34"/>
      <c r="B34"/>
      <c r="C34"/>
      <c r="D34"/>
      <c r="E34"/>
      <c r="F34"/>
      <c r="G34"/>
      <c r="H34"/>
      <c r="I34"/>
      <c r="J34"/>
      <c r="K34"/>
    </row>
    <row r="35" spans="1:11" ht="14.5" x14ac:dyDescent="0.35">
      <c r="A35"/>
      <c r="B35"/>
      <c r="C35"/>
      <c r="D35"/>
      <c r="E35"/>
      <c r="F35"/>
      <c r="G35"/>
      <c r="H35"/>
      <c r="I35"/>
      <c r="J35"/>
      <c r="K35"/>
    </row>
    <row r="36" spans="1:11" ht="14.5" x14ac:dyDescent="0.35">
      <c r="A36"/>
      <c r="B36"/>
      <c r="C36"/>
      <c r="D36"/>
      <c r="E36"/>
      <c r="F36"/>
      <c r="G36"/>
      <c r="H36"/>
      <c r="I36"/>
      <c r="J36"/>
      <c r="K36"/>
    </row>
    <row r="37" spans="1:11" ht="14.5" x14ac:dyDescent="0.35">
      <c r="D37"/>
      <c r="E37"/>
      <c r="F37"/>
      <c r="G37"/>
      <c r="H37"/>
      <c r="I37"/>
      <c r="J37"/>
      <c r="K37"/>
    </row>
    <row r="38" spans="1:11" ht="14.5" x14ac:dyDescent="0.35">
      <c r="F38"/>
      <c r="G38"/>
      <c r="H38"/>
      <c r="I38"/>
      <c r="J38"/>
      <c r="K38"/>
    </row>
    <row r="39" spans="1:11" ht="14.5" x14ac:dyDescent="0.35">
      <c r="F39"/>
      <c r="G39"/>
      <c r="H39"/>
      <c r="I39"/>
      <c r="J39"/>
      <c r="K39"/>
    </row>
    <row r="40" spans="1:11" ht="14.5" x14ac:dyDescent="0.35">
      <c r="F40"/>
      <c r="G40"/>
      <c r="H40"/>
      <c r="I40"/>
      <c r="J40"/>
      <c r="K40"/>
    </row>
    <row r="41" spans="1:11" ht="14.5" x14ac:dyDescent="0.35">
      <c r="F41"/>
      <c r="G41"/>
      <c r="H41"/>
      <c r="I41"/>
      <c r="J41"/>
      <c r="K41"/>
    </row>
  </sheetData>
  <customSheetViews>
    <customSheetView guid="{0B0F6DEC-D23F-4278-910B-F2780CC5E1BF}" fitToPage="1">
      <selection activeCell="A12" sqref="A12"/>
      <pageMargins left="0" right="0" top="0" bottom="0" header="0" footer="0"/>
      <pageSetup paperSize="9" scale="99" orientation="portrait" verticalDpi="0" r:id="rId5"/>
      <headerFooter>
        <oddHeader>&amp;L&amp;F&amp;R&amp;A</oddHeader>
        <oddFooter>&amp;L&amp;D&amp;RPage &amp;P of &amp;N</oddFooter>
      </headerFooter>
    </customSheetView>
  </customSheetViews>
  <mergeCells count="6">
    <mergeCell ref="B2:C2"/>
    <mergeCell ref="B3:C3"/>
    <mergeCell ref="B4:C4"/>
    <mergeCell ref="A6:E6"/>
    <mergeCell ref="A1:C1"/>
    <mergeCell ref="D1:D3"/>
  </mergeCells>
  <pageMargins left="0.70866141732283472" right="0.70866141732283472" top="0.74803149606299213" bottom="0.74803149606299213" header="0.31496062992125984" footer="0.31496062992125984"/>
  <pageSetup paperSize="9" scale="63" orientation="landscape" r:id="rId6"/>
  <headerFooter>
    <oddHeader>&amp;L&amp;F&amp;R&amp;A</oddHeader>
    <oddFooter>&amp;L&amp;D&amp;RPage &amp;P of &amp;N</oddFooter>
  </headerFooter>
  <drawing r:id="rId7"/>
  <legacyDrawing r:id="rId8"/>
  <mc:AlternateContent xmlns:mc="http://schemas.openxmlformats.org/markup-compatibility/2006">
    <mc:Choice Requires="x14">
      <controls>
        <mc:AlternateContent xmlns:mc="http://schemas.openxmlformats.org/markup-compatibility/2006">
          <mc:Choice Requires="x14">
            <control shapeId="1026" r:id="rId9" name="Button 2">
              <controlPr defaultSize="0" print="0" autoFill="0" autoPict="0" macro="[0]!RefreshPivots" altText="Refresh tables">
                <anchor moveWithCells="1" sizeWithCells="1">
                  <from>
                    <xdr:col>2</xdr:col>
                    <xdr:colOff>641350</xdr:colOff>
                    <xdr:row>14</xdr:row>
                    <xdr:rowOff>76200</xdr:rowOff>
                  </from>
                  <to>
                    <xdr:col>2</xdr:col>
                    <xdr:colOff>1847850</xdr:colOff>
                    <xdr:row>16</xdr:row>
                    <xdr:rowOff>50800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L27"/>
  <sheetViews>
    <sheetView zoomScale="85" zoomScaleNormal="85" workbookViewId="0">
      <pane xSplit="1" ySplit="8" topLeftCell="B20" activePane="bottomRight" state="frozen"/>
      <selection pane="topRight" activeCell="B1" sqref="B1"/>
      <selection pane="bottomLeft" activeCell="A9" sqref="A9"/>
      <selection pane="bottomRight" activeCell="D6" sqref="D6"/>
    </sheetView>
  </sheetViews>
  <sheetFormatPr defaultColWidth="9.1796875" defaultRowHeight="12.5" x14ac:dyDescent="0.25"/>
  <cols>
    <col min="1" max="1" width="7.453125" style="4" bestFit="1" customWidth="1"/>
    <col min="2" max="2" width="30.1796875" style="9" customWidth="1"/>
    <col min="3" max="3" width="15" style="9" bestFit="1" customWidth="1"/>
    <col min="4" max="4" width="29.81640625" style="9" bestFit="1" customWidth="1"/>
    <col min="5" max="5" width="61" style="9" customWidth="1"/>
    <col min="6" max="6" width="21" style="4" customWidth="1"/>
    <col min="7" max="7" width="21.54296875" style="4" customWidth="1"/>
    <col min="8" max="8" width="11.453125" style="4" customWidth="1"/>
    <col min="9" max="9" width="14.1796875" style="4" customWidth="1"/>
    <col min="10" max="10" width="48.81640625" style="6" customWidth="1"/>
    <col min="11" max="11" width="23.1796875" style="4" customWidth="1"/>
    <col min="12" max="12" width="15.1796875" style="4" customWidth="1"/>
    <col min="13" max="16384" width="9.1796875" style="1"/>
  </cols>
  <sheetData>
    <row r="1" spans="1:12" ht="13" x14ac:dyDescent="0.25">
      <c r="A1" s="116" t="str">
        <f>Summary!A1</f>
        <v>Conversion and editing PDF documents</v>
      </c>
      <c r="B1" s="116"/>
      <c r="C1" s="92"/>
      <c r="D1" s="14"/>
      <c r="E1" s="14"/>
    </row>
    <row r="2" spans="1:12" ht="13" x14ac:dyDescent="0.25">
      <c r="A2" s="116" t="s">
        <v>9</v>
      </c>
      <c r="B2" s="116"/>
      <c r="C2" s="97">
        <f>Summary!B2</f>
        <v>0</v>
      </c>
      <c r="D2" s="15"/>
      <c r="E2" s="15"/>
    </row>
    <row r="3" spans="1:12" ht="13" x14ac:dyDescent="0.25">
      <c r="A3" s="116" t="s">
        <v>10</v>
      </c>
      <c r="B3" s="116"/>
      <c r="C3" s="97"/>
      <c r="D3" s="16"/>
      <c r="E3" s="16"/>
    </row>
    <row r="4" spans="1:12" ht="13" x14ac:dyDescent="0.25">
      <c r="A4" s="116" t="s">
        <v>11</v>
      </c>
      <c r="B4" s="116"/>
      <c r="C4" s="97"/>
      <c r="D4" s="16"/>
      <c r="E4" s="16"/>
    </row>
    <row r="6" spans="1:12" ht="13" x14ac:dyDescent="0.25">
      <c r="A6" s="117" t="s">
        <v>12</v>
      </c>
      <c r="B6" s="117"/>
      <c r="C6" s="61" t="s">
        <v>80</v>
      </c>
      <c r="D6" s="98">
        <v>0.8</v>
      </c>
      <c r="E6" s="7"/>
    </row>
    <row r="7" spans="1:12" ht="45.75" customHeight="1" x14ac:dyDescent="0.25">
      <c r="A7" s="10"/>
      <c r="B7" s="7"/>
      <c r="C7" s="7"/>
      <c r="D7" s="8"/>
      <c r="E7" s="8"/>
      <c r="G7" s="122" t="s">
        <v>79</v>
      </c>
      <c r="H7" s="123"/>
      <c r="I7" s="124"/>
      <c r="J7" s="119" t="s">
        <v>13</v>
      </c>
      <c r="K7" s="120"/>
      <c r="L7" s="121"/>
    </row>
    <row r="8" spans="1:12" ht="26" x14ac:dyDescent="0.25">
      <c r="A8" s="36" t="s">
        <v>14</v>
      </c>
      <c r="B8" s="36" t="s">
        <v>5</v>
      </c>
      <c r="C8" s="36" t="s">
        <v>15</v>
      </c>
      <c r="D8" s="35" t="s">
        <v>16</v>
      </c>
      <c r="E8" s="35" t="s">
        <v>17</v>
      </c>
      <c r="F8" s="37" t="s">
        <v>18</v>
      </c>
      <c r="G8" s="38" t="s">
        <v>19</v>
      </c>
      <c r="H8" s="39" t="s">
        <v>20</v>
      </c>
      <c r="I8" s="39" t="s">
        <v>21</v>
      </c>
      <c r="J8" s="40" t="s">
        <v>22</v>
      </c>
      <c r="K8" s="40" t="s">
        <v>23</v>
      </c>
      <c r="L8" s="40" t="s">
        <v>24</v>
      </c>
    </row>
    <row r="9" spans="1:12" ht="50" x14ac:dyDescent="0.25">
      <c r="A9" s="41">
        <v>1</v>
      </c>
      <c r="B9" s="42" t="s">
        <v>7</v>
      </c>
      <c r="C9" s="42" t="s">
        <v>25</v>
      </c>
      <c r="D9" s="11" t="s">
        <v>54</v>
      </c>
      <c r="E9" s="12" t="s">
        <v>55</v>
      </c>
      <c r="F9" s="43"/>
      <c r="G9" s="44" t="s">
        <v>38</v>
      </c>
      <c r="H9" s="45">
        <f>IF(G9='Priority Ratings'!$C$21,'Priority Ratings'!$B$21,IF(G9='Priority Ratings'!$C$22,'Priority Ratings'!$B$22,IF(G9='Priority Ratings'!$C$23,'Priority Ratings'!$B$23,IF(G9='Priority Ratings'!$C$24,'Priority Ratings'!$B$24,IF(G9='Priority Ratings'!$C$25,'Priority Ratings'!$B$25,IF(G9='Priority Ratings'!$C$26,'Priority Ratings'!$B$26,IF(G9='Priority Ratings'!$C$27,'Priority Ratings'!$B$27,IF(G9='Priority Ratings'!$C$28,'Priority Ratings'!$B$28,"No Rating"))))))))</f>
        <v>6</v>
      </c>
      <c r="I9" s="46">
        <f t="shared" ref="I9:I25" si="0">H9/H$27</f>
        <v>5.7142857142857141E-2</v>
      </c>
      <c r="J9" s="47" t="s">
        <v>27</v>
      </c>
      <c r="K9" s="48">
        <v>1</v>
      </c>
      <c r="L9" s="46">
        <f t="shared" ref="L9:L25" si="1">I9*K9</f>
        <v>5.7142857142857141E-2</v>
      </c>
    </row>
    <row r="10" spans="1:12" ht="37.5" x14ac:dyDescent="0.25">
      <c r="A10" s="41">
        <v>2</v>
      </c>
      <c r="B10" s="42" t="s">
        <v>7</v>
      </c>
      <c r="C10" s="42" t="s">
        <v>25</v>
      </c>
      <c r="D10" s="11" t="s">
        <v>50</v>
      </c>
      <c r="E10" s="11" t="s">
        <v>53</v>
      </c>
      <c r="F10" s="43"/>
      <c r="G10" s="44" t="s">
        <v>38</v>
      </c>
      <c r="H10" s="45">
        <f>IF(G10='Priority Ratings'!$C$21,'Priority Ratings'!$B$21,IF(G10='Priority Ratings'!$C$22,'Priority Ratings'!$B$22,IF(G10='Priority Ratings'!$C$23,'Priority Ratings'!$B$23,IF(G10='Priority Ratings'!$C$24,'Priority Ratings'!$B$24,IF(G10='Priority Ratings'!$C$25,'Priority Ratings'!$B$25,IF(G10='Priority Ratings'!$C$26,'Priority Ratings'!$B$26,IF(G10='Priority Ratings'!$C$27,'Priority Ratings'!$B$27,IF(G10='Priority Ratings'!$C$28,'Priority Ratings'!$B$28,"No Rating"))))))))</f>
        <v>6</v>
      </c>
      <c r="I10" s="46">
        <f t="shared" si="0"/>
        <v>5.7142857142857141E-2</v>
      </c>
      <c r="J10" s="47" t="s">
        <v>27</v>
      </c>
      <c r="K10" s="48">
        <v>1</v>
      </c>
      <c r="L10" s="46">
        <f t="shared" si="1"/>
        <v>5.7142857142857141E-2</v>
      </c>
    </row>
    <row r="11" spans="1:12" ht="37.5" x14ac:dyDescent="0.25">
      <c r="A11" s="41">
        <v>3</v>
      </c>
      <c r="B11" s="42" t="s">
        <v>7</v>
      </c>
      <c r="C11" s="42" t="s">
        <v>25</v>
      </c>
      <c r="D11" s="11" t="s">
        <v>51</v>
      </c>
      <c r="E11" s="106" t="s">
        <v>86</v>
      </c>
      <c r="F11" s="43"/>
      <c r="G11" s="44" t="s">
        <v>38</v>
      </c>
      <c r="H11" s="45">
        <f>IF(G11='Priority Ratings'!$C$21,'Priority Ratings'!$B$21,IF(G11='Priority Ratings'!$C$22,'Priority Ratings'!$B$22,IF(G11='Priority Ratings'!$C$23,'Priority Ratings'!$B$23,IF(G11='Priority Ratings'!$C$24,'Priority Ratings'!$B$24,IF(G11='Priority Ratings'!$C$25,'Priority Ratings'!$B$25,IF(G11='Priority Ratings'!$C$26,'Priority Ratings'!$B$26,IF(G11='Priority Ratings'!$C$27,'Priority Ratings'!$B$27,IF(G11='Priority Ratings'!$C$28,'Priority Ratings'!$B$28,"No Rating"))))))))</f>
        <v>6</v>
      </c>
      <c r="I11" s="46">
        <f t="shared" si="0"/>
        <v>5.7142857142857141E-2</v>
      </c>
      <c r="J11" s="47" t="s">
        <v>27</v>
      </c>
      <c r="K11" s="48">
        <v>1</v>
      </c>
      <c r="L11" s="46">
        <f t="shared" si="1"/>
        <v>5.7142857142857141E-2</v>
      </c>
    </row>
    <row r="12" spans="1:12" ht="50" x14ac:dyDescent="0.25">
      <c r="A12" s="41">
        <v>4</v>
      </c>
      <c r="B12" s="42" t="s">
        <v>7</v>
      </c>
      <c r="C12" s="42" t="s">
        <v>25</v>
      </c>
      <c r="D12" s="11" t="s">
        <v>71</v>
      </c>
      <c r="E12" s="11" t="s">
        <v>72</v>
      </c>
      <c r="F12" s="43"/>
      <c r="G12" s="44" t="s">
        <v>38</v>
      </c>
      <c r="H12" s="45">
        <f>IF(G12='Priority Ratings'!$C$21,'Priority Ratings'!$B$21,IF(G12='Priority Ratings'!$C$22,'Priority Ratings'!$B$22,IF(G12='Priority Ratings'!$C$23,'Priority Ratings'!$B$23,IF(G12='Priority Ratings'!$C$24,'Priority Ratings'!$B$24,IF(G12='Priority Ratings'!$C$25,'Priority Ratings'!$B$25,IF(G12='Priority Ratings'!$C$26,'Priority Ratings'!$B$26,IF(G12='Priority Ratings'!$C$27,'Priority Ratings'!$B$27,IF(G12='Priority Ratings'!$C$28,'Priority Ratings'!$B$28,"No Rating"))))))))</f>
        <v>6</v>
      </c>
      <c r="I12" s="46">
        <f t="shared" si="0"/>
        <v>5.7142857142857141E-2</v>
      </c>
      <c r="J12" s="47" t="s">
        <v>28</v>
      </c>
      <c r="K12" s="48">
        <v>1</v>
      </c>
      <c r="L12" s="46">
        <f t="shared" si="1"/>
        <v>5.7142857142857141E-2</v>
      </c>
    </row>
    <row r="13" spans="1:12" ht="37.5" x14ac:dyDescent="0.25">
      <c r="A13" s="41">
        <v>5</v>
      </c>
      <c r="B13" s="42" t="s">
        <v>7</v>
      </c>
      <c r="C13" s="42" t="s">
        <v>25</v>
      </c>
      <c r="D13" s="11" t="s">
        <v>56</v>
      </c>
      <c r="E13" s="11" t="s">
        <v>70</v>
      </c>
      <c r="F13" s="43"/>
      <c r="G13" s="44" t="s">
        <v>38</v>
      </c>
      <c r="H13" s="45">
        <f>IF(G13='Priority Ratings'!$C$21,'Priority Ratings'!$B$21,IF(G13='Priority Ratings'!$C$22,'Priority Ratings'!$B$22,IF(G13='Priority Ratings'!$C$23,'Priority Ratings'!$B$23,IF(G13='Priority Ratings'!$C$24,'Priority Ratings'!$B$24,IF(G13='Priority Ratings'!$C$25,'Priority Ratings'!$B$25,IF(G13='Priority Ratings'!$C$26,'Priority Ratings'!$B$26,IF(G13='Priority Ratings'!$C$27,'Priority Ratings'!$B$27,IF(G13='Priority Ratings'!$C$28,'Priority Ratings'!$B$28,"No Rating"))))))))</f>
        <v>6</v>
      </c>
      <c r="I13" s="46">
        <f t="shared" si="0"/>
        <v>5.7142857142857141E-2</v>
      </c>
      <c r="J13" s="47" t="s">
        <v>27</v>
      </c>
      <c r="K13" s="48">
        <v>1</v>
      </c>
      <c r="L13" s="46">
        <f>I13*K13</f>
        <v>5.7142857142857141E-2</v>
      </c>
    </row>
    <row r="14" spans="1:12" ht="37.5" x14ac:dyDescent="0.25">
      <c r="A14" s="41">
        <v>6</v>
      </c>
      <c r="B14" s="42" t="s">
        <v>7</v>
      </c>
      <c r="C14" s="42" t="s">
        <v>25</v>
      </c>
      <c r="D14" s="11" t="s">
        <v>57</v>
      </c>
      <c r="E14" s="11" t="s">
        <v>70</v>
      </c>
      <c r="F14" s="43"/>
      <c r="G14" s="44" t="s">
        <v>38</v>
      </c>
      <c r="H14" s="45">
        <f>IF(G14='Priority Ratings'!$C$21,'Priority Ratings'!$B$21,IF(G14='Priority Ratings'!$C$22,'Priority Ratings'!$B$22,IF(G14='Priority Ratings'!$C$23,'Priority Ratings'!$B$23,IF(G14='Priority Ratings'!$C$24,'Priority Ratings'!$B$24,IF(G14='Priority Ratings'!$C$25,'Priority Ratings'!$B$25,IF(G14='Priority Ratings'!$C$26,'Priority Ratings'!$B$26,IF(G14='Priority Ratings'!$C$27,'Priority Ratings'!$B$27,IF(G14='Priority Ratings'!$C$28,'Priority Ratings'!$B$28,"No Rating"))))))))</f>
        <v>6</v>
      </c>
      <c r="I14" s="46">
        <f t="shared" si="0"/>
        <v>5.7142857142857141E-2</v>
      </c>
      <c r="J14" s="47" t="s">
        <v>27</v>
      </c>
      <c r="K14" s="48">
        <v>1</v>
      </c>
      <c r="L14" s="46">
        <f>I14*K14</f>
        <v>5.7142857142857141E-2</v>
      </c>
    </row>
    <row r="15" spans="1:12" ht="37.5" x14ac:dyDescent="0.25">
      <c r="A15" s="41">
        <v>7</v>
      </c>
      <c r="B15" s="42" t="s">
        <v>7</v>
      </c>
      <c r="C15" s="42" t="s">
        <v>25</v>
      </c>
      <c r="D15" s="11" t="s">
        <v>73</v>
      </c>
      <c r="E15" s="11" t="s">
        <v>70</v>
      </c>
      <c r="F15" s="43"/>
      <c r="G15" s="44" t="s">
        <v>38</v>
      </c>
      <c r="H15" s="45">
        <f>IF(G15='Priority Ratings'!$C$21,'Priority Ratings'!$B$21,IF(G15='Priority Ratings'!$C$22,'Priority Ratings'!$B$22,IF(G15='Priority Ratings'!$C$23,'Priority Ratings'!$B$23,IF(G15='Priority Ratings'!$C$24,'Priority Ratings'!$B$24,IF(G15='Priority Ratings'!$C$25,'Priority Ratings'!$B$25,IF(G15='Priority Ratings'!$C$26,'Priority Ratings'!$B$26,IF(G15='Priority Ratings'!$C$27,'Priority Ratings'!$B$27,IF(G15='Priority Ratings'!$C$28,'Priority Ratings'!$B$28,"No Rating"))))))))</f>
        <v>6</v>
      </c>
      <c r="I15" s="46">
        <f t="shared" si="0"/>
        <v>5.7142857142857141E-2</v>
      </c>
      <c r="J15" s="47" t="s">
        <v>27</v>
      </c>
      <c r="K15" s="48">
        <v>1</v>
      </c>
      <c r="L15" s="46">
        <f>I15*K15</f>
        <v>5.7142857142857141E-2</v>
      </c>
    </row>
    <row r="16" spans="1:12" s="2" customFormat="1" ht="50" x14ac:dyDescent="0.25">
      <c r="A16" s="41">
        <v>8</v>
      </c>
      <c r="B16" s="42" t="s">
        <v>7</v>
      </c>
      <c r="C16" s="42" t="s">
        <v>25</v>
      </c>
      <c r="D16" s="11" t="s">
        <v>52</v>
      </c>
      <c r="E16" s="11" t="s">
        <v>74</v>
      </c>
      <c r="F16" s="49" t="s">
        <v>31</v>
      </c>
      <c r="G16" s="44" t="s">
        <v>38</v>
      </c>
      <c r="H16" s="45">
        <f>IF(G16='Priority Ratings'!$C$21,'Priority Ratings'!$B$21,IF(G16='Priority Ratings'!$C$22,'Priority Ratings'!$B$22,IF(G16='Priority Ratings'!$C$23,'Priority Ratings'!$B$23,IF(G16='Priority Ratings'!$C$24,'Priority Ratings'!$B$24,IF(G16='Priority Ratings'!$C$25,'Priority Ratings'!$B$25,IF(G16='Priority Ratings'!$C$26,'Priority Ratings'!$B$26,IF(G16='Priority Ratings'!$C$27,'Priority Ratings'!$B$27,IF(G16='Priority Ratings'!$C$28,'Priority Ratings'!$B$28,"No Rating"))))))))</f>
        <v>6</v>
      </c>
      <c r="I16" s="46">
        <f t="shared" si="0"/>
        <v>5.7142857142857141E-2</v>
      </c>
      <c r="J16" s="47" t="s">
        <v>28</v>
      </c>
      <c r="K16" s="48">
        <v>1</v>
      </c>
      <c r="L16" s="46">
        <f t="shared" si="1"/>
        <v>5.7142857142857141E-2</v>
      </c>
    </row>
    <row r="17" spans="1:12" ht="37.5" x14ac:dyDescent="0.25">
      <c r="A17" s="41">
        <v>9</v>
      </c>
      <c r="B17" s="42" t="s">
        <v>7</v>
      </c>
      <c r="C17" s="42" t="s">
        <v>25</v>
      </c>
      <c r="D17" s="11" t="s">
        <v>58</v>
      </c>
      <c r="E17" s="11" t="s">
        <v>70</v>
      </c>
      <c r="F17" s="43"/>
      <c r="G17" s="44" t="s">
        <v>38</v>
      </c>
      <c r="H17" s="45">
        <f>IF(G17='Priority Ratings'!$C$21,'Priority Ratings'!$B$21,IF(G17='Priority Ratings'!$C$22,'Priority Ratings'!$B$22,IF(G17='Priority Ratings'!$C$23,'Priority Ratings'!$B$23,IF(G17='Priority Ratings'!$C$24,'Priority Ratings'!$B$24,IF(G17='Priority Ratings'!$C$25,'Priority Ratings'!$B$25,IF(G17='Priority Ratings'!$C$26,'Priority Ratings'!$B$26,IF(G17='Priority Ratings'!$C$27,'Priority Ratings'!$B$27,IF(G17='Priority Ratings'!$C$28,'Priority Ratings'!$B$28,"No Rating"))))))))</f>
        <v>6</v>
      </c>
      <c r="I17" s="46">
        <f t="shared" si="0"/>
        <v>5.7142857142857141E-2</v>
      </c>
      <c r="J17" s="47" t="s">
        <v>27</v>
      </c>
      <c r="K17" s="48">
        <v>1</v>
      </c>
      <c r="L17" s="46">
        <f t="shared" si="1"/>
        <v>5.7142857142857141E-2</v>
      </c>
    </row>
    <row r="18" spans="1:12" ht="37.5" x14ac:dyDescent="0.25">
      <c r="A18" s="41">
        <v>10</v>
      </c>
      <c r="B18" s="42" t="s">
        <v>7</v>
      </c>
      <c r="C18" s="42" t="s">
        <v>25</v>
      </c>
      <c r="D18" s="11" t="s">
        <v>59</v>
      </c>
      <c r="E18" s="11" t="s">
        <v>70</v>
      </c>
      <c r="F18" s="43"/>
      <c r="G18" s="44" t="s">
        <v>38</v>
      </c>
      <c r="H18" s="45">
        <f>IF(G18='Priority Ratings'!$C$21,'Priority Ratings'!$B$21,IF(G18='Priority Ratings'!$C$22,'Priority Ratings'!$B$22,IF(G18='Priority Ratings'!$C$23,'Priority Ratings'!$B$23,IF(G18='Priority Ratings'!$C$24,'Priority Ratings'!$B$24,IF(G18='Priority Ratings'!$C$25,'Priority Ratings'!$B$25,IF(G18='Priority Ratings'!$C$26,'Priority Ratings'!$B$26,IF(G18='Priority Ratings'!$C$27,'Priority Ratings'!$B$27,IF(G18='Priority Ratings'!$C$28,'Priority Ratings'!$B$28,"No Rating"))))))))</f>
        <v>6</v>
      </c>
      <c r="I18" s="46">
        <f t="shared" si="0"/>
        <v>5.7142857142857141E-2</v>
      </c>
      <c r="J18" s="47" t="s">
        <v>27</v>
      </c>
      <c r="K18" s="48">
        <v>1</v>
      </c>
      <c r="L18" s="46">
        <f t="shared" si="1"/>
        <v>5.7142857142857141E-2</v>
      </c>
    </row>
    <row r="19" spans="1:12" ht="37.5" x14ac:dyDescent="0.25">
      <c r="A19" s="41">
        <v>11</v>
      </c>
      <c r="B19" s="42" t="s">
        <v>7</v>
      </c>
      <c r="C19" s="42" t="s">
        <v>25</v>
      </c>
      <c r="D19" s="11" t="s">
        <v>60</v>
      </c>
      <c r="E19" s="11" t="s">
        <v>70</v>
      </c>
      <c r="F19" s="43"/>
      <c r="G19" s="44" t="s">
        <v>26</v>
      </c>
      <c r="H19" s="45">
        <f>IF(G19='Priority Ratings'!$C$21,'Priority Ratings'!$B$21,IF(G19='Priority Ratings'!$C$22,'Priority Ratings'!$B$22,IF(G19='Priority Ratings'!$C$23,'Priority Ratings'!$B$23,IF(G19='Priority Ratings'!$C$24,'Priority Ratings'!$B$24,IF(G19='Priority Ratings'!$C$25,'Priority Ratings'!$B$25,IF(G19='Priority Ratings'!$C$26,'Priority Ratings'!$B$26,IF(G19='Priority Ratings'!$C$27,'Priority Ratings'!$B$27,IF(G19='Priority Ratings'!$C$28,'Priority Ratings'!$B$28,"No Rating"))))))))</f>
        <v>4</v>
      </c>
      <c r="I19" s="46">
        <f t="shared" si="0"/>
        <v>3.8095238095238099E-2</v>
      </c>
      <c r="J19" s="47" t="s">
        <v>27</v>
      </c>
      <c r="K19" s="48">
        <v>1</v>
      </c>
      <c r="L19" s="46">
        <f t="shared" si="1"/>
        <v>3.8095238095238099E-2</v>
      </c>
    </row>
    <row r="20" spans="1:12" ht="37.5" x14ac:dyDescent="0.25">
      <c r="A20" s="41">
        <v>12</v>
      </c>
      <c r="B20" s="42" t="s">
        <v>7</v>
      </c>
      <c r="C20" s="42" t="s">
        <v>25</v>
      </c>
      <c r="D20" s="11" t="s">
        <v>61</v>
      </c>
      <c r="E20" s="11" t="s">
        <v>70</v>
      </c>
      <c r="F20" s="43"/>
      <c r="G20" s="44" t="s">
        <v>30</v>
      </c>
      <c r="H20" s="45">
        <f>IF(G20='Priority Ratings'!$C$21,'Priority Ratings'!$B$21,IF(G20='Priority Ratings'!$C$22,'Priority Ratings'!$B$22,IF(G20='Priority Ratings'!$C$23,'Priority Ratings'!$B$23,IF(G20='Priority Ratings'!$C$24,'Priority Ratings'!$B$24,IF(G20='Priority Ratings'!$C$25,'Priority Ratings'!$B$25,IF(G20='Priority Ratings'!$C$26,'Priority Ratings'!$B$26,IF(G20='Priority Ratings'!$C$27,'Priority Ratings'!$B$27,IF(G20='Priority Ratings'!$C$28,'Priority Ratings'!$B$28,"No Rating"))))))))</f>
        <v>3</v>
      </c>
      <c r="I20" s="46">
        <f t="shared" si="0"/>
        <v>2.8571428571428571E-2</v>
      </c>
      <c r="J20" s="47" t="s">
        <v>27</v>
      </c>
      <c r="K20" s="48">
        <v>1</v>
      </c>
      <c r="L20" s="46">
        <f t="shared" si="1"/>
        <v>2.8571428571428571E-2</v>
      </c>
    </row>
    <row r="21" spans="1:12" ht="50" x14ac:dyDescent="0.25">
      <c r="A21" s="41">
        <v>13</v>
      </c>
      <c r="B21" s="50" t="s">
        <v>63</v>
      </c>
      <c r="C21" s="50" t="s">
        <v>33</v>
      </c>
      <c r="D21" s="51" t="s">
        <v>83</v>
      </c>
      <c r="E21" s="51" t="s">
        <v>84</v>
      </c>
      <c r="F21" s="43"/>
      <c r="G21" s="44" t="s">
        <v>85</v>
      </c>
      <c r="H21" s="45">
        <f>IF(G21='Priority Ratings'!$C$21,'Priority Ratings'!$B$21,IF(G21='Priority Ratings'!$C$22,'Priority Ratings'!$B$22,IF(G21='Priority Ratings'!$C$23,'Priority Ratings'!$B$23,IF(G21='Priority Ratings'!$C$24,'Priority Ratings'!$B$24,IF(G21='Priority Ratings'!$C$25,'Priority Ratings'!$B$25,IF(G21='Priority Ratings'!$C$26,'Priority Ratings'!$B$26,IF(G21='Priority Ratings'!$C$27,'Priority Ratings'!$B$27,IF(G21='Priority Ratings'!$C$28,'Priority Ratings'!$B$28,"No Rating"))))))))</f>
        <v>16</v>
      </c>
      <c r="I21" s="46">
        <f t="shared" ref="I21" si="2">H21/H$27</f>
        <v>0.15238095238095239</v>
      </c>
      <c r="J21" s="52" t="s">
        <v>34</v>
      </c>
      <c r="K21" s="48">
        <v>1</v>
      </c>
      <c r="L21" s="53">
        <f>I21*K21</f>
        <v>0.15238095238095239</v>
      </c>
    </row>
    <row r="22" spans="1:12" ht="37.5" x14ac:dyDescent="0.25">
      <c r="A22" s="41">
        <v>14</v>
      </c>
      <c r="B22" s="50" t="s">
        <v>63</v>
      </c>
      <c r="C22" s="50" t="s">
        <v>33</v>
      </c>
      <c r="D22" s="51" t="s">
        <v>62</v>
      </c>
      <c r="E22" s="11" t="s">
        <v>69</v>
      </c>
      <c r="F22" s="43"/>
      <c r="G22" s="44" t="s">
        <v>29</v>
      </c>
      <c r="H22" s="45">
        <f>IF(G22='Priority Ratings'!$C$21,'Priority Ratings'!$B$21,IF(G22='Priority Ratings'!$C$22,'Priority Ratings'!$B$22,IF(G22='Priority Ratings'!$C$23,'Priority Ratings'!$B$23,IF(G22='Priority Ratings'!$C$24,'Priority Ratings'!$B$24,IF(G22='Priority Ratings'!$C$25,'Priority Ratings'!$B$25,IF(G22='Priority Ratings'!$C$26,'Priority Ratings'!$B$26,IF(G22='Priority Ratings'!$C$27,'Priority Ratings'!$B$27,IF(G22='Priority Ratings'!$C$28,'Priority Ratings'!$B$28,"No Rating"))))))))</f>
        <v>5</v>
      </c>
      <c r="I22" s="46">
        <f t="shared" si="0"/>
        <v>4.7619047619047616E-2</v>
      </c>
      <c r="J22" s="52" t="s">
        <v>34</v>
      </c>
      <c r="K22" s="48">
        <v>1</v>
      </c>
      <c r="L22" s="53">
        <f>I22*K22</f>
        <v>4.7619047619047616E-2</v>
      </c>
    </row>
    <row r="23" spans="1:12" ht="62.5" x14ac:dyDescent="0.25">
      <c r="A23" s="41">
        <v>15</v>
      </c>
      <c r="B23" s="50" t="s">
        <v>63</v>
      </c>
      <c r="C23" s="50" t="s">
        <v>33</v>
      </c>
      <c r="D23" s="51" t="s">
        <v>64</v>
      </c>
      <c r="E23" s="11" t="s">
        <v>75</v>
      </c>
      <c r="F23" s="43"/>
      <c r="G23" s="44" t="s">
        <v>38</v>
      </c>
      <c r="H23" s="45">
        <f>IF(G23='Priority Ratings'!$C$21,'Priority Ratings'!$B$21,IF(G23='Priority Ratings'!$C$22,'Priority Ratings'!$B$22,IF(G23='Priority Ratings'!$C$23,'Priority Ratings'!$B$23,IF(G23='Priority Ratings'!$C$24,'Priority Ratings'!$B$24,IF(G23='Priority Ratings'!$C$25,'Priority Ratings'!$B$25,IF(G23='Priority Ratings'!$C$26,'Priority Ratings'!$B$26,IF(G23='Priority Ratings'!$C$27,'Priority Ratings'!$B$27,IF(G23='Priority Ratings'!$C$28,'Priority Ratings'!$B$28,"No Rating"))))))))</f>
        <v>6</v>
      </c>
      <c r="I23" s="46">
        <f t="shared" si="0"/>
        <v>5.7142857142857141E-2</v>
      </c>
      <c r="J23" s="52" t="s">
        <v>34</v>
      </c>
      <c r="K23" s="48">
        <v>1</v>
      </c>
      <c r="L23" s="53">
        <f t="shared" si="1"/>
        <v>5.7142857142857141E-2</v>
      </c>
    </row>
    <row r="24" spans="1:12" ht="37.5" x14ac:dyDescent="0.25">
      <c r="A24" s="41">
        <v>16</v>
      </c>
      <c r="B24" s="50" t="s">
        <v>63</v>
      </c>
      <c r="C24" s="50" t="s">
        <v>33</v>
      </c>
      <c r="D24" s="51" t="s">
        <v>65</v>
      </c>
      <c r="E24" s="11" t="s">
        <v>66</v>
      </c>
      <c r="F24" s="43"/>
      <c r="G24" s="44" t="s">
        <v>38</v>
      </c>
      <c r="H24" s="45">
        <f>IF(G24='Priority Ratings'!$C$21,'Priority Ratings'!$B$21,IF(G24='Priority Ratings'!$C$22,'Priority Ratings'!$B$22,IF(G24='Priority Ratings'!$C$23,'Priority Ratings'!$B$23,IF(G24='Priority Ratings'!$C$24,'Priority Ratings'!$B$24,IF(G24='Priority Ratings'!$C$25,'Priority Ratings'!$B$25,IF(G24='Priority Ratings'!$C$26,'Priority Ratings'!$B$26,IF(G24='Priority Ratings'!$C$27,'Priority Ratings'!$B$27,IF(G24='Priority Ratings'!$C$28,'Priority Ratings'!$B$28,"No Rating"))))))))</f>
        <v>6</v>
      </c>
      <c r="I24" s="46">
        <f t="shared" si="0"/>
        <v>5.7142857142857141E-2</v>
      </c>
      <c r="J24" s="52" t="s">
        <v>34</v>
      </c>
      <c r="K24" s="48">
        <v>1</v>
      </c>
      <c r="L24" s="53">
        <f t="shared" si="1"/>
        <v>5.7142857142857141E-2</v>
      </c>
    </row>
    <row r="25" spans="1:12" ht="50" x14ac:dyDescent="0.25">
      <c r="A25" s="41">
        <v>17</v>
      </c>
      <c r="B25" s="50" t="s">
        <v>63</v>
      </c>
      <c r="C25" s="50" t="s">
        <v>33</v>
      </c>
      <c r="D25" s="51" t="s">
        <v>67</v>
      </c>
      <c r="E25" s="11" t="s">
        <v>68</v>
      </c>
      <c r="F25" s="43"/>
      <c r="G25" s="44" t="s">
        <v>29</v>
      </c>
      <c r="H25" s="45">
        <f>IF(G25='Priority Ratings'!$C$21,'Priority Ratings'!$B$21,IF(G25='Priority Ratings'!$C$22,'Priority Ratings'!$B$22,IF(G25='Priority Ratings'!$C$23,'Priority Ratings'!$B$23,IF(G25='Priority Ratings'!$C$24,'Priority Ratings'!$B$24,IF(G25='Priority Ratings'!$C$25,'Priority Ratings'!$B$25,IF(G25='Priority Ratings'!$C$26,'Priority Ratings'!$B$26,IF(G25='Priority Ratings'!$C$27,'Priority Ratings'!$B$27,IF(G25='Priority Ratings'!$C$28,'Priority Ratings'!$B$28,"No Rating"))))))))</f>
        <v>5</v>
      </c>
      <c r="I25" s="46">
        <f t="shared" si="0"/>
        <v>4.7619047619047616E-2</v>
      </c>
      <c r="J25" s="52" t="s">
        <v>34</v>
      </c>
      <c r="K25" s="48">
        <v>1</v>
      </c>
      <c r="L25" s="53">
        <f t="shared" si="1"/>
        <v>4.7619047619047616E-2</v>
      </c>
    </row>
    <row r="26" spans="1:12" x14ac:dyDescent="0.25">
      <c r="A26" s="118"/>
      <c r="B26" s="118"/>
      <c r="C26" s="118"/>
      <c r="D26" s="118"/>
      <c r="E26" s="118"/>
      <c r="F26" s="118"/>
      <c r="G26" s="118"/>
      <c r="H26" s="118"/>
      <c r="I26" s="118"/>
      <c r="J26" s="118"/>
      <c r="K26" s="118"/>
      <c r="L26" s="118"/>
    </row>
    <row r="27" spans="1:12" ht="13" x14ac:dyDescent="0.25">
      <c r="A27" s="54"/>
      <c r="B27" s="54"/>
      <c r="C27" s="54"/>
      <c r="D27" s="54"/>
      <c r="E27" s="54"/>
      <c r="F27" s="55" t="s">
        <v>35</v>
      </c>
      <c r="G27" s="55"/>
      <c r="H27" s="56">
        <f>SUM(H9:H25)</f>
        <v>105</v>
      </c>
      <c r="I27" s="57">
        <f>SUM(I9:I25)</f>
        <v>1.0000000000000002</v>
      </c>
      <c r="J27" s="58"/>
      <c r="K27" s="59"/>
      <c r="L27" s="60">
        <f>SUM(L9:L25)</f>
        <v>1.0000000000000002</v>
      </c>
    </row>
  </sheetData>
  <autoFilter ref="A8:L25" xr:uid="{00000000-0009-0000-0000-000001000000}"/>
  <dataConsolidate/>
  <customSheetViews>
    <customSheetView guid="{0B0F6DEC-D23F-4278-910B-F2780CC5E1BF}" scale="110" fitToPage="1" topLeftCell="A16">
      <selection activeCell="D23" sqref="D23"/>
      <pageMargins left="0" right="0" top="0" bottom="0" header="0" footer="0"/>
      <pageSetup paperSize="9" scale="52" firstPageNumber="0" fitToHeight="0" orientation="portrait" horizontalDpi="300" verticalDpi="300" r:id="rId1"/>
      <headerFooter alignWithMargins="0">
        <oddHeader>&amp;L&amp;F&amp;R&amp;A</oddHeader>
        <oddFooter>&amp;L&amp;D&amp;RPage &amp;P of &amp;N</oddFooter>
      </headerFooter>
    </customSheetView>
  </customSheetViews>
  <mergeCells count="8">
    <mergeCell ref="A1:B1"/>
    <mergeCell ref="A6:B6"/>
    <mergeCell ref="A26:L26"/>
    <mergeCell ref="J7:L7"/>
    <mergeCell ref="A2:B2"/>
    <mergeCell ref="A3:B3"/>
    <mergeCell ref="A4:B4"/>
    <mergeCell ref="G7:I7"/>
  </mergeCells>
  <phoneticPr fontId="0" type="noConversion"/>
  <pageMargins left="0.70866141732283472" right="0.70866141732283472" top="0.74803149606299213" bottom="0.74803149606299213" header="0.31496062992125984" footer="0.31496062992125984"/>
  <pageSetup paperSize="9" scale="52" firstPageNumber="0" fitToHeight="0" orientation="portrait" horizontalDpi="300" verticalDpi="300" r:id="rId2"/>
  <headerFooter alignWithMargins="0">
    <oddHeader>&amp;L&amp;F&amp;R&amp;A</oddHeader>
    <oddFooter>&amp;L&amp;D&amp;RPage &amp;P of &amp;N</oddFooter>
  </headerFooter>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100-000000000000}">
          <x14:formula1>
            <xm:f>'Priority Ratings'!$C$21:$C$28</xm:f>
          </x14:formula1>
          <xm:sqref>G9:G25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L21"/>
  <sheetViews>
    <sheetView tabSelected="1" zoomScale="85" zoomScaleNormal="85" workbookViewId="0">
      <pane xSplit="1" ySplit="8" topLeftCell="B16" activePane="bottomRight" state="frozen"/>
      <selection pane="topRight" activeCell="B1" sqref="B1"/>
      <selection pane="bottomLeft" activeCell="A9" sqref="A9"/>
      <selection pane="bottomRight" activeCell="E7" sqref="E7"/>
    </sheetView>
  </sheetViews>
  <sheetFormatPr defaultColWidth="23.26953125" defaultRowHeight="14.5" x14ac:dyDescent="0.35"/>
  <cols>
    <col min="1" max="1" width="5.81640625" customWidth="1"/>
    <col min="2" max="2" width="20" bestFit="1" customWidth="1"/>
    <col min="3" max="3" width="14.7265625" customWidth="1"/>
    <col min="4" max="4" width="35.453125" customWidth="1"/>
    <col min="5" max="5" width="45.26953125" customWidth="1"/>
    <col min="6" max="6" width="18.26953125" bestFit="1" customWidth="1"/>
    <col min="7" max="7" width="7.453125" bestFit="1" customWidth="1"/>
    <col min="8" max="8" width="18" bestFit="1" customWidth="1"/>
    <col min="9" max="9" width="40" customWidth="1"/>
    <col min="10" max="10" width="14.26953125" customWidth="1"/>
    <col min="11" max="11" width="16.54296875" bestFit="1" customWidth="1"/>
    <col min="12" max="12" width="33.1796875" customWidth="1"/>
  </cols>
  <sheetData>
    <row r="1" spans="1:12" x14ac:dyDescent="0.35">
      <c r="A1" s="125" t="str">
        <f>Summary!A1</f>
        <v>Conversion and editing PDF documents</v>
      </c>
      <c r="B1" s="126"/>
      <c r="C1" s="127"/>
      <c r="D1" s="68"/>
      <c r="E1" s="68"/>
    </row>
    <row r="2" spans="1:12" x14ac:dyDescent="0.35">
      <c r="A2" s="116" t="s">
        <v>9</v>
      </c>
      <c r="B2" s="116"/>
      <c r="C2" s="93"/>
      <c r="D2" s="68"/>
      <c r="E2" s="68"/>
      <c r="J2" s="69"/>
    </row>
    <row r="3" spans="1:12" x14ac:dyDescent="0.35">
      <c r="A3" s="116" t="s">
        <v>10</v>
      </c>
      <c r="B3" s="116"/>
      <c r="C3" s="93"/>
      <c r="D3" s="68"/>
      <c r="E3" s="68"/>
      <c r="J3" s="70"/>
    </row>
    <row r="4" spans="1:12" x14ac:dyDescent="0.35">
      <c r="A4" s="116" t="s">
        <v>11</v>
      </c>
      <c r="B4" s="116"/>
      <c r="C4" s="93"/>
      <c r="D4" s="68"/>
      <c r="E4" s="68"/>
      <c r="J4" s="70"/>
    </row>
    <row r="5" spans="1:12" x14ac:dyDescent="0.35">
      <c r="D5" s="68"/>
      <c r="E5" s="68"/>
      <c r="J5" s="70"/>
    </row>
    <row r="6" spans="1:12" s="1" customFormat="1" ht="13" x14ac:dyDescent="0.25">
      <c r="A6" s="117" t="s">
        <v>81</v>
      </c>
      <c r="B6" s="117"/>
      <c r="C6" s="61" t="s">
        <v>80</v>
      </c>
      <c r="D6" s="98">
        <v>0.85</v>
      </c>
      <c r="E6" s="7"/>
      <c r="F6" s="4"/>
      <c r="G6" s="4"/>
      <c r="H6" s="4"/>
      <c r="I6" s="4"/>
      <c r="J6" s="6"/>
      <c r="K6" s="4"/>
      <c r="L6" s="4"/>
    </row>
    <row r="7" spans="1:12" ht="49.5" customHeight="1" x14ac:dyDescent="0.35">
      <c r="A7" s="10"/>
      <c r="B7" s="7"/>
      <c r="C7" s="7"/>
      <c r="D7" s="67"/>
      <c r="E7" s="67"/>
      <c r="F7" s="122" t="s">
        <v>79</v>
      </c>
      <c r="G7" s="123"/>
      <c r="H7" s="124"/>
      <c r="I7" s="119" t="s">
        <v>13</v>
      </c>
      <c r="J7" s="120"/>
      <c r="K7" s="121"/>
    </row>
    <row r="8" spans="1:12" ht="26" x14ac:dyDescent="0.35">
      <c r="A8" s="73" t="s">
        <v>14</v>
      </c>
      <c r="B8" s="66" t="s">
        <v>5</v>
      </c>
      <c r="C8" s="66" t="s">
        <v>15</v>
      </c>
      <c r="D8" s="94" t="s">
        <v>16</v>
      </c>
      <c r="E8" s="94" t="s">
        <v>17</v>
      </c>
      <c r="F8" s="71" t="s">
        <v>19</v>
      </c>
      <c r="G8" s="72" t="s">
        <v>20</v>
      </c>
      <c r="H8" s="72" t="s">
        <v>21</v>
      </c>
      <c r="I8" s="65" t="s">
        <v>22</v>
      </c>
      <c r="J8" s="64" t="s">
        <v>36</v>
      </c>
      <c r="K8" s="65" t="s">
        <v>24</v>
      </c>
      <c r="L8" s="73" t="s">
        <v>37</v>
      </c>
    </row>
    <row r="9" spans="1:12" ht="50" x14ac:dyDescent="0.35">
      <c r="A9" s="74">
        <v>1</v>
      </c>
      <c r="B9" s="42" t="s">
        <v>7</v>
      </c>
      <c r="C9" s="42" t="s">
        <v>25</v>
      </c>
      <c r="D9" s="11" t="s">
        <v>54</v>
      </c>
      <c r="E9" s="12" t="s">
        <v>55</v>
      </c>
      <c r="F9" s="75" t="s">
        <v>38</v>
      </c>
      <c r="G9" s="76">
        <f>IF(F9='Priority Ratings'!$C$21,'Priority Ratings'!$B$21,IF(F9='Priority Ratings'!$C$22,'Priority Ratings'!$B$22,IF(F9='Priority Ratings'!$C$23,'Priority Ratings'!$B$23,IF(F9='Priority Ratings'!$C$24,'Priority Ratings'!$B$24,IF(F9='Priority Ratings'!$C$25,'Priority Ratings'!$B$25,IF(F9='Priority Ratings'!$C$26,'Priority Ratings'!$B$26,IF(F9='Priority Ratings'!$C$27,'Priority Ratings'!$B$27,"No Rating")))))))</f>
        <v>6</v>
      </c>
      <c r="H9" s="89">
        <f t="shared" ref="H9:H20" si="0">G9/$G$21</f>
        <v>8.3333333333333329E-2</v>
      </c>
      <c r="I9" s="47" t="s">
        <v>27</v>
      </c>
      <c r="J9" s="77">
        <v>1</v>
      </c>
      <c r="K9" s="86">
        <f>H9*J9</f>
        <v>8.3333333333333329E-2</v>
      </c>
      <c r="L9" s="78"/>
    </row>
    <row r="10" spans="1:12" ht="37.5" x14ac:dyDescent="0.35">
      <c r="A10" s="74">
        <v>2</v>
      </c>
      <c r="B10" s="42" t="s">
        <v>7</v>
      </c>
      <c r="C10" s="42" t="s">
        <v>25</v>
      </c>
      <c r="D10" s="11" t="s">
        <v>50</v>
      </c>
      <c r="E10" s="11" t="s">
        <v>53</v>
      </c>
      <c r="F10" s="75" t="s">
        <v>38</v>
      </c>
      <c r="G10" s="76">
        <f>IF(F10='Priority Ratings'!$C$21,'Priority Ratings'!$B$21,IF(F10='Priority Ratings'!$C$22,'Priority Ratings'!$B$22,IF(F10='Priority Ratings'!$C$23,'Priority Ratings'!$B$23,IF(F10='Priority Ratings'!$C$24,'Priority Ratings'!$B$24,IF(F10='Priority Ratings'!$C$25,'Priority Ratings'!$B$25,IF(F10='Priority Ratings'!$C$26,'Priority Ratings'!$B$26,IF(F10='Priority Ratings'!$C$27,'Priority Ratings'!$B$27,"No Rating")))))))</f>
        <v>6</v>
      </c>
      <c r="H10" s="89">
        <f t="shared" si="0"/>
        <v>8.3333333333333329E-2</v>
      </c>
      <c r="I10" s="47" t="s">
        <v>27</v>
      </c>
      <c r="J10" s="77">
        <v>1</v>
      </c>
      <c r="K10" s="86">
        <f t="shared" ref="K10:K20" si="1">H10*J10</f>
        <v>8.3333333333333329E-2</v>
      </c>
      <c r="L10" s="78"/>
    </row>
    <row r="11" spans="1:12" ht="37.5" x14ac:dyDescent="0.35">
      <c r="A11" s="74">
        <v>3</v>
      </c>
      <c r="B11" s="42" t="s">
        <v>7</v>
      </c>
      <c r="C11" s="42" t="s">
        <v>25</v>
      </c>
      <c r="D11" s="11" t="s">
        <v>51</v>
      </c>
      <c r="E11" s="11"/>
      <c r="F11" s="75" t="s">
        <v>38</v>
      </c>
      <c r="G11" s="76">
        <f>IF(F11='Priority Ratings'!$C$21,'Priority Ratings'!$B$21,IF(F11='Priority Ratings'!$C$22,'Priority Ratings'!$B$22,IF(F11='Priority Ratings'!$C$23,'Priority Ratings'!$B$23,IF(F11='Priority Ratings'!$C$24,'Priority Ratings'!$B$24,IF(F11='Priority Ratings'!$C$25,'Priority Ratings'!$B$25,IF(F11='Priority Ratings'!$C$26,'Priority Ratings'!$B$26,IF(F11='Priority Ratings'!$C$27,'Priority Ratings'!$B$27,"No Rating")))))))</f>
        <v>6</v>
      </c>
      <c r="H11" s="89">
        <f t="shared" si="0"/>
        <v>8.3333333333333329E-2</v>
      </c>
      <c r="I11" s="47" t="s">
        <v>27</v>
      </c>
      <c r="J11" s="77">
        <v>1</v>
      </c>
      <c r="K11" s="86">
        <f t="shared" si="1"/>
        <v>8.3333333333333329E-2</v>
      </c>
      <c r="L11" s="78"/>
    </row>
    <row r="12" spans="1:12" ht="50" x14ac:dyDescent="0.35">
      <c r="A12" s="74">
        <v>4</v>
      </c>
      <c r="B12" s="42" t="s">
        <v>7</v>
      </c>
      <c r="C12" s="42" t="s">
        <v>25</v>
      </c>
      <c r="D12" s="11" t="s">
        <v>71</v>
      </c>
      <c r="E12" s="11" t="s">
        <v>72</v>
      </c>
      <c r="F12" s="75" t="s">
        <v>38</v>
      </c>
      <c r="G12" s="76">
        <f>IF(F12='Priority Ratings'!$C$21,'Priority Ratings'!$B$21,IF(F12='Priority Ratings'!$C$22,'Priority Ratings'!$B$22,IF(F12='Priority Ratings'!$C$23,'Priority Ratings'!$B$23,IF(F12='Priority Ratings'!$C$24,'Priority Ratings'!$B$24,IF(F12='Priority Ratings'!$C$25,'Priority Ratings'!$B$25,IF(F12='Priority Ratings'!$C$26,'Priority Ratings'!$B$26,IF(F12='Priority Ratings'!$C$27,'Priority Ratings'!$B$27,"No Rating")))))))</f>
        <v>6</v>
      </c>
      <c r="H12" s="89">
        <f t="shared" si="0"/>
        <v>8.3333333333333329E-2</v>
      </c>
      <c r="I12" s="47" t="s">
        <v>28</v>
      </c>
      <c r="J12" s="77">
        <v>1</v>
      </c>
      <c r="K12" s="86">
        <f t="shared" si="1"/>
        <v>8.3333333333333329E-2</v>
      </c>
      <c r="L12" s="78"/>
    </row>
    <row r="13" spans="1:12" ht="37.5" x14ac:dyDescent="0.35">
      <c r="A13" s="74">
        <v>5</v>
      </c>
      <c r="B13" s="42" t="s">
        <v>7</v>
      </c>
      <c r="C13" s="42" t="s">
        <v>25</v>
      </c>
      <c r="D13" s="11" t="s">
        <v>56</v>
      </c>
      <c r="E13" s="11" t="s">
        <v>70</v>
      </c>
      <c r="F13" s="75" t="s">
        <v>38</v>
      </c>
      <c r="G13" s="76">
        <f>IF(F13='Priority Ratings'!$C$21,'Priority Ratings'!$B$21,IF(F13='Priority Ratings'!$C$22,'Priority Ratings'!$B$22,IF(F13='Priority Ratings'!$C$23,'Priority Ratings'!$B$23,IF(F13='Priority Ratings'!$C$24,'Priority Ratings'!$B$24,IF(F13='Priority Ratings'!$C$25,'Priority Ratings'!$B$25,IF(F13='Priority Ratings'!$C$26,'Priority Ratings'!$B$26,IF(F13='Priority Ratings'!$C$27,'Priority Ratings'!$B$27,"No Rating")))))))</f>
        <v>6</v>
      </c>
      <c r="H13" s="89">
        <f t="shared" si="0"/>
        <v>8.3333333333333329E-2</v>
      </c>
      <c r="I13" s="47" t="s">
        <v>27</v>
      </c>
      <c r="J13" s="77">
        <v>1</v>
      </c>
      <c r="K13" s="86">
        <f t="shared" si="1"/>
        <v>8.3333333333333329E-2</v>
      </c>
      <c r="L13" s="78"/>
    </row>
    <row r="14" spans="1:12" ht="37.5" x14ac:dyDescent="0.35">
      <c r="A14" s="74">
        <v>6</v>
      </c>
      <c r="B14" s="42" t="s">
        <v>7</v>
      </c>
      <c r="C14" s="42" t="s">
        <v>25</v>
      </c>
      <c r="D14" s="11" t="s">
        <v>57</v>
      </c>
      <c r="E14" s="11" t="s">
        <v>70</v>
      </c>
      <c r="F14" s="75" t="s">
        <v>38</v>
      </c>
      <c r="G14" s="76">
        <f>IF(F14='Priority Ratings'!$C$21,'Priority Ratings'!$B$21,IF(F14='Priority Ratings'!$C$22,'Priority Ratings'!$B$22,IF(F14='Priority Ratings'!$C$23,'Priority Ratings'!$B$23,IF(F14='Priority Ratings'!$C$24,'Priority Ratings'!$B$24,IF(F14='Priority Ratings'!$C$25,'Priority Ratings'!$B$25,IF(F14='Priority Ratings'!$C$26,'Priority Ratings'!$B$26,IF(F14='Priority Ratings'!$C$27,'Priority Ratings'!$B$27,"No Rating")))))))</f>
        <v>6</v>
      </c>
      <c r="H14" s="89">
        <f t="shared" si="0"/>
        <v>8.3333333333333329E-2</v>
      </c>
      <c r="I14" s="47" t="s">
        <v>27</v>
      </c>
      <c r="J14" s="77">
        <v>1</v>
      </c>
      <c r="K14" s="86">
        <f t="shared" si="1"/>
        <v>8.3333333333333329E-2</v>
      </c>
      <c r="L14" s="78"/>
    </row>
    <row r="15" spans="1:12" ht="37.5" x14ac:dyDescent="0.35">
      <c r="A15" s="74">
        <v>7</v>
      </c>
      <c r="B15" s="42" t="s">
        <v>7</v>
      </c>
      <c r="C15" s="42" t="s">
        <v>25</v>
      </c>
      <c r="D15" s="11" t="s">
        <v>73</v>
      </c>
      <c r="E15" s="11" t="s">
        <v>70</v>
      </c>
      <c r="F15" s="75" t="s">
        <v>38</v>
      </c>
      <c r="G15" s="76">
        <f>IF(F15='Priority Ratings'!$C$21,'Priority Ratings'!$B$21,IF(F15='Priority Ratings'!$C$22,'Priority Ratings'!$B$22,IF(F15='Priority Ratings'!$C$23,'Priority Ratings'!$B$23,IF(F15='Priority Ratings'!$C$24,'Priority Ratings'!$B$24,IF(F15='Priority Ratings'!$C$25,'Priority Ratings'!$B$25,IF(F15='Priority Ratings'!$C$26,'Priority Ratings'!$B$26,IF(F15='Priority Ratings'!$C$27,'Priority Ratings'!$B$27,"No Rating")))))))</f>
        <v>6</v>
      </c>
      <c r="H15" s="89">
        <f t="shared" si="0"/>
        <v>8.3333333333333329E-2</v>
      </c>
      <c r="I15" s="47" t="s">
        <v>27</v>
      </c>
      <c r="J15" s="77">
        <v>1</v>
      </c>
      <c r="K15" s="86">
        <f t="shared" si="1"/>
        <v>8.3333333333333329E-2</v>
      </c>
      <c r="L15" s="78"/>
    </row>
    <row r="16" spans="1:12" ht="75" x14ac:dyDescent="0.35">
      <c r="A16" s="74">
        <v>8</v>
      </c>
      <c r="B16" s="42" t="s">
        <v>7</v>
      </c>
      <c r="C16" s="42" t="s">
        <v>25</v>
      </c>
      <c r="D16" s="11" t="s">
        <v>52</v>
      </c>
      <c r="E16" s="11" t="s">
        <v>74</v>
      </c>
      <c r="F16" s="75" t="s">
        <v>38</v>
      </c>
      <c r="G16" s="76">
        <f>IF(F16='Priority Ratings'!$C$21,'Priority Ratings'!$B$21,IF(F16='Priority Ratings'!$C$22,'Priority Ratings'!$B$22,IF(F16='Priority Ratings'!$C$23,'Priority Ratings'!$B$23,IF(F16='Priority Ratings'!$C$24,'Priority Ratings'!$B$24,IF(F16='Priority Ratings'!$C$25,'Priority Ratings'!$B$25,IF(F16='Priority Ratings'!$C$26,'Priority Ratings'!$B$26,IF(F16='Priority Ratings'!$C$27,'Priority Ratings'!$B$27,"No Rating")))))))</f>
        <v>6</v>
      </c>
      <c r="H16" s="89">
        <f t="shared" si="0"/>
        <v>8.3333333333333329E-2</v>
      </c>
      <c r="I16" s="47" t="s">
        <v>28</v>
      </c>
      <c r="J16" s="77">
        <v>1</v>
      </c>
      <c r="K16" s="86">
        <f t="shared" si="1"/>
        <v>8.3333333333333329E-2</v>
      </c>
      <c r="L16" s="78"/>
    </row>
    <row r="17" spans="1:12" ht="37.5" x14ac:dyDescent="0.35">
      <c r="A17" s="74">
        <v>9</v>
      </c>
      <c r="B17" s="42" t="s">
        <v>7</v>
      </c>
      <c r="C17" s="42" t="s">
        <v>25</v>
      </c>
      <c r="D17" s="11" t="s">
        <v>58</v>
      </c>
      <c r="E17" s="11" t="s">
        <v>70</v>
      </c>
      <c r="F17" s="75" t="s">
        <v>38</v>
      </c>
      <c r="G17" s="76">
        <f>IF(F17='Priority Ratings'!$C$21,'Priority Ratings'!$B$21,IF(F17='Priority Ratings'!$C$22,'Priority Ratings'!$B$22,IF(F17='Priority Ratings'!$C$23,'Priority Ratings'!$B$23,IF(F17='Priority Ratings'!$C$24,'Priority Ratings'!$B$24,IF(F17='Priority Ratings'!$C$25,'Priority Ratings'!$B$25,IF(F17='Priority Ratings'!$C$26,'Priority Ratings'!$B$26,IF(F17='Priority Ratings'!$C$27,'Priority Ratings'!$B$27,"No Rating")))))))</f>
        <v>6</v>
      </c>
      <c r="H17" s="89">
        <f t="shared" si="0"/>
        <v>8.3333333333333329E-2</v>
      </c>
      <c r="I17" s="47" t="s">
        <v>27</v>
      </c>
      <c r="J17" s="77">
        <v>1</v>
      </c>
      <c r="K17" s="86">
        <f t="shared" si="1"/>
        <v>8.3333333333333329E-2</v>
      </c>
      <c r="L17" s="79"/>
    </row>
    <row r="18" spans="1:12" ht="37.5" x14ac:dyDescent="0.35">
      <c r="A18" s="74">
        <v>10</v>
      </c>
      <c r="B18" s="42" t="s">
        <v>7</v>
      </c>
      <c r="C18" s="42" t="s">
        <v>25</v>
      </c>
      <c r="D18" s="11" t="s">
        <v>59</v>
      </c>
      <c r="E18" s="11" t="s">
        <v>70</v>
      </c>
      <c r="F18" s="75" t="s">
        <v>38</v>
      </c>
      <c r="G18" s="76">
        <f>IF(F18='Priority Ratings'!$C$21,'Priority Ratings'!$B$21,IF(F18='Priority Ratings'!$C$22,'Priority Ratings'!$B$22,IF(F18='Priority Ratings'!$C$23,'Priority Ratings'!$B$23,IF(F18='Priority Ratings'!$C$24,'Priority Ratings'!$B$24,IF(F18='Priority Ratings'!$C$25,'Priority Ratings'!$B$25,IF(F18='Priority Ratings'!$C$26,'Priority Ratings'!$B$26,IF(F18='Priority Ratings'!$C$27,'Priority Ratings'!$B$27,"No Rating")))))))</f>
        <v>6</v>
      </c>
      <c r="H18" s="89">
        <f t="shared" si="0"/>
        <v>8.3333333333333329E-2</v>
      </c>
      <c r="I18" s="47" t="s">
        <v>27</v>
      </c>
      <c r="J18" s="77">
        <v>1</v>
      </c>
      <c r="K18" s="86">
        <f t="shared" si="1"/>
        <v>8.3333333333333329E-2</v>
      </c>
      <c r="L18" s="79"/>
    </row>
    <row r="19" spans="1:12" ht="37.5" x14ac:dyDescent="0.35">
      <c r="A19" s="74">
        <v>11</v>
      </c>
      <c r="B19" s="42" t="s">
        <v>7</v>
      </c>
      <c r="C19" s="42" t="s">
        <v>25</v>
      </c>
      <c r="D19" s="11" t="s">
        <v>60</v>
      </c>
      <c r="E19" s="11" t="s">
        <v>70</v>
      </c>
      <c r="F19" s="75" t="s">
        <v>38</v>
      </c>
      <c r="G19" s="76">
        <f>IF(F19='Priority Ratings'!$C$21,'Priority Ratings'!$B$21,IF(F19='Priority Ratings'!$C$22,'Priority Ratings'!$B$22,IF(F19='Priority Ratings'!$C$23,'Priority Ratings'!$B$23,IF(F19='Priority Ratings'!$C$24,'Priority Ratings'!$B$24,IF(F19='Priority Ratings'!$C$25,'Priority Ratings'!$B$25,IF(F19='Priority Ratings'!$C$26,'Priority Ratings'!$B$26,IF(F19='Priority Ratings'!$C$27,'Priority Ratings'!$B$27,"No Rating")))))))</f>
        <v>6</v>
      </c>
      <c r="H19" s="89">
        <f t="shared" si="0"/>
        <v>8.3333333333333329E-2</v>
      </c>
      <c r="I19" s="47" t="s">
        <v>27</v>
      </c>
      <c r="J19" s="77">
        <v>1</v>
      </c>
      <c r="K19" s="86">
        <f t="shared" si="1"/>
        <v>8.3333333333333329E-2</v>
      </c>
      <c r="L19" s="79"/>
    </row>
    <row r="20" spans="1:12" ht="37.5" x14ac:dyDescent="0.35">
      <c r="A20" s="74">
        <v>12</v>
      </c>
      <c r="B20" s="42" t="s">
        <v>7</v>
      </c>
      <c r="C20" s="42" t="s">
        <v>25</v>
      </c>
      <c r="D20" s="11" t="s">
        <v>61</v>
      </c>
      <c r="E20" s="11" t="s">
        <v>70</v>
      </c>
      <c r="F20" s="75" t="s">
        <v>38</v>
      </c>
      <c r="G20" s="76">
        <f>IF(F20='Priority Ratings'!$C$21,'Priority Ratings'!$B$21,IF(F20='Priority Ratings'!$C$22,'Priority Ratings'!$B$22,IF(F20='Priority Ratings'!$C$23,'Priority Ratings'!$B$23,IF(F20='Priority Ratings'!$C$24,'Priority Ratings'!$B$24,IF(F20='Priority Ratings'!$C$25,'Priority Ratings'!$B$25,IF(F20='Priority Ratings'!$C$26,'Priority Ratings'!$B$26,IF(F20='Priority Ratings'!$C$27,'Priority Ratings'!$B$27,"No Rating")))))))</f>
        <v>6</v>
      </c>
      <c r="H20" s="89">
        <f t="shared" si="0"/>
        <v>8.3333333333333329E-2</v>
      </c>
      <c r="I20" s="47" t="s">
        <v>27</v>
      </c>
      <c r="J20" s="77">
        <v>1</v>
      </c>
      <c r="K20" s="86">
        <f t="shared" si="1"/>
        <v>8.3333333333333329E-2</v>
      </c>
      <c r="L20" s="79"/>
    </row>
    <row r="21" spans="1:12" x14ac:dyDescent="0.35">
      <c r="A21" s="80"/>
      <c r="B21" s="81"/>
      <c r="C21" s="81"/>
      <c r="D21" s="81"/>
      <c r="E21" s="81"/>
      <c r="F21" s="82"/>
      <c r="G21" s="83">
        <f>SUM(G9:G20)</f>
        <v>72</v>
      </c>
      <c r="H21" s="87">
        <f>SUM(H9:H20)</f>
        <v>1</v>
      </c>
      <c r="I21" s="84" t="s">
        <v>6</v>
      </c>
      <c r="J21" s="85"/>
      <c r="K21" s="87">
        <f>SUM(K9:K20)</f>
        <v>1</v>
      </c>
      <c r="L21" s="85"/>
    </row>
  </sheetData>
  <mergeCells count="7">
    <mergeCell ref="I7:K7"/>
    <mergeCell ref="A1:C1"/>
    <mergeCell ref="F7:H7"/>
    <mergeCell ref="A2:B2"/>
    <mergeCell ref="A3:B3"/>
    <mergeCell ref="A4:B4"/>
    <mergeCell ref="A6:B6"/>
  </mergeCells>
  <pageMargins left="0.7" right="0.7" top="0.75" bottom="0.75" header="0.3" footer="0.3"/>
  <pageSetup orientation="portrait" r:id="rId1"/>
  <extLst>
    <ext xmlns:x14="http://schemas.microsoft.com/office/spreadsheetml/2009/9/main" uri="{CCE6A557-97BC-4b89-ADB6-D9C93CAAB3DF}">
      <x14:dataValidations xmlns:xm="http://schemas.microsoft.com/office/excel/2006/main" count="1">
        <x14:dataValidation type="list" allowBlank="1" showInputMessage="1" showErrorMessage="1" xr:uid="{0F22C3DE-46C1-4BCD-90A8-5CB4A42F005D}">
          <x14:formula1>
            <xm:f>'Priority Ratings'!$C$21:$C$27</xm:f>
          </x14:formula1>
          <xm:sqref>F9:F20</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dimension ref="B20:F28"/>
  <sheetViews>
    <sheetView workbookViewId="0"/>
  </sheetViews>
  <sheetFormatPr defaultRowHeight="14.5" x14ac:dyDescent="0.35"/>
  <cols>
    <col min="2" max="2" width="13.26953125" bestFit="1" customWidth="1"/>
    <col min="3" max="3" width="18.453125" bestFit="1" customWidth="1"/>
    <col min="5" max="5" width="12.7265625" bestFit="1" customWidth="1"/>
    <col min="6" max="6" width="16.54296875" bestFit="1" customWidth="1"/>
  </cols>
  <sheetData>
    <row r="20" spans="2:6" x14ac:dyDescent="0.35">
      <c r="B20" t="s">
        <v>39</v>
      </c>
      <c r="C20" t="s">
        <v>19</v>
      </c>
      <c r="E20" s="13" t="s">
        <v>40</v>
      </c>
      <c r="F20" s="13" t="s">
        <v>41</v>
      </c>
    </row>
    <row r="21" spans="2:6" x14ac:dyDescent="0.35">
      <c r="B21" s="13">
        <v>0</v>
      </c>
      <c r="C21" s="13" t="s">
        <v>42</v>
      </c>
      <c r="E21" s="18">
        <v>0</v>
      </c>
      <c r="F21" s="13" t="s">
        <v>43</v>
      </c>
    </row>
    <row r="22" spans="2:6" x14ac:dyDescent="0.35">
      <c r="B22" s="13">
        <v>1</v>
      </c>
      <c r="C22" s="13" t="s">
        <v>44</v>
      </c>
      <c r="E22" s="18">
        <v>0.25</v>
      </c>
      <c r="F22" s="13" t="s">
        <v>45</v>
      </c>
    </row>
    <row r="23" spans="2:6" x14ac:dyDescent="0.35">
      <c r="B23" s="13">
        <v>2</v>
      </c>
      <c r="C23" s="13" t="s">
        <v>32</v>
      </c>
      <c r="E23" s="18">
        <v>0.5</v>
      </c>
      <c r="F23" s="13" t="s">
        <v>46</v>
      </c>
    </row>
    <row r="24" spans="2:6" x14ac:dyDescent="0.35">
      <c r="B24" s="13">
        <v>3</v>
      </c>
      <c r="C24" s="13" t="s">
        <v>30</v>
      </c>
      <c r="E24" s="18">
        <v>0.75</v>
      </c>
      <c r="F24" s="13" t="s">
        <v>47</v>
      </c>
    </row>
    <row r="25" spans="2:6" x14ac:dyDescent="0.35">
      <c r="B25" s="13">
        <v>4</v>
      </c>
      <c r="C25" s="13" t="s">
        <v>26</v>
      </c>
      <c r="E25" s="18">
        <v>1</v>
      </c>
      <c r="F25" s="13" t="s">
        <v>48</v>
      </c>
    </row>
    <row r="26" spans="2:6" x14ac:dyDescent="0.35">
      <c r="B26" s="13">
        <v>5</v>
      </c>
      <c r="C26" s="13" t="s">
        <v>29</v>
      </c>
      <c r="E26" s="17"/>
    </row>
    <row r="27" spans="2:6" x14ac:dyDescent="0.35">
      <c r="B27" s="13">
        <v>6</v>
      </c>
      <c r="C27" s="13" t="s">
        <v>38</v>
      </c>
      <c r="E27" s="17"/>
    </row>
    <row r="28" spans="2:6" x14ac:dyDescent="0.35">
      <c r="B28" s="13">
        <v>16</v>
      </c>
      <c r="C28" s="13" t="s">
        <v>85</v>
      </c>
    </row>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94371140D7A86429D3FB30B2009E378" ma:contentTypeVersion="2" ma:contentTypeDescription="Create a new document." ma:contentTypeScope="" ma:versionID="edaf57e605d408f4eb1a041bb2ab3ced">
  <xsd:schema xmlns:xsd="http://www.w3.org/2001/XMLSchema" xmlns:xs="http://www.w3.org/2001/XMLSchema" xmlns:p="http://schemas.microsoft.com/office/2006/metadata/properties" xmlns:ns2="1b4aafda-59fc-4246-b828-f88704c0c862" targetNamespace="http://schemas.microsoft.com/office/2006/metadata/properties" ma:root="true" ma:fieldsID="82e9777c8b6ed094c4990206368a5e74" ns2:_="">
    <xsd:import namespace="1b4aafda-59fc-4246-b828-f88704c0c862"/>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4aafda-59fc-4246-b828-f88704c0c86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EC192794-F5BC-4F6B-80BA-00B76F87E406}">
  <ds:schemaRefs>
    <ds:schemaRef ds:uri="http://schemas.microsoft.com/sharepoint/v3/contenttype/forms"/>
  </ds:schemaRefs>
</ds:datastoreItem>
</file>

<file path=customXml/itemProps2.xml><?xml version="1.0" encoding="utf-8"?>
<ds:datastoreItem xmlns:ds="http://schemas.openxmlformats.org/officeDocument/2006/customXml" ds:itemID="{BC4E99AD-BD61-4519-AD05-4826434E3E0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4aafda-59fc-4246-b828-f88704c0c86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E2CA49D-4D59-4D7C-B3FF-BFAF5E0DCAE9}">
  <ds:schemaRefs>
    <ds:schemaRef ds:uri="http://schemas.microsoft.com/office/2006/documentManagement/types"/>
    <ds:schemaRef ds:uri="http://purl.org/dc/elements/1.1/"/>
    <ds:schemaRef ds:uri="http://purl.org/dc/terms/"/>
    <ds:schemaRef ds:uri="http://purl.org/dc/dcmitype/"/>
    <ds:schemaRef ds:uri="http://schemas.microsoft.com/office/2006/metadata/properties"/>
    <ds:schemaRef ds:uri="http://schemas.openxmlformats.org/package/2006/metadata/core-properties"/>
    <ds:schemaRef ds:uri="http://schemas.microsoft.com/office/infopath/2007/PartnerControls"/>
    <ds:schemaRef ds:uri="1b4aafda-59fc-4246-b828-f88704c0c862"/>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Summary</vt:lpstr>
      <vt:lpstr>Technical evaluation</vt:lpstr>
      <vt:lpstr>Demo</vt:lpstr>
      <vt:lpstr>Priority Ratings</vt:lpstr>
      <vt:lpstr>'Technical evaluation'!Print_Titles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Kabelo Mnyani</dc:creator>
  <cp:keywords/>
  <dc:description/>
  <cp:lastModifiedBy>Patricia Mthembu</cp:lastModifiedBy>
  <cp:revision/>
  <cp:lastPrinted>2023-08-29T13:29:35Z</cp:lastPrinted>
  <dcterms:created xsi:type="dcterms:W3CDTF">2008-10-24T05:19:37Z</dcterms:created>
  <dcterms:modified xsi:type="dcterms:W3CDTF">2026-06-23T11:33:45Z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0x010100994371140D7A86429D3FB30B2009E378</vt:lpwstr>
  </property>
</Properties>
</file>