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fba38b2952a0ef24/11 MAP LM Documents/Projects/Tshiame WWTW/1. Planning/1.4 Bidding Documents/"/>
    </mc:Choice>
  </mc:AlternateContent>
  <xr:revisionPtr revIDLastSave="1325" documentId="13_ncr:1_{8F762CDD-97EA-4F52-B008-7B6ABFBCD728}" xr6:coauthVersionLast="47" xr6:coauthVersionMax="47" xr10:uidLastSave="{F743210D-9CE3-4982-9CB6-4C2793A65C71}"/>
  <bookViews>
    <workbookView xWindow="-108" yWindow="-108" windowWidth="23256" windowHeight="13176" tabRatio="879" xr2:uid="{CA2D6BCB-ACD5-42C3-A709-DC47654CB9FE}"/>
  </bookViews>
  <sheets>
    <sheet name="Summary" sheetId="3" r:id="rId1"/>
    <sheet name="Sche A1" sheetId="1" r:id="rId2"/>
    <sheet name="Sche A3" sheetId="10" r:id="rId3"/>
    <sheet name="Sche A4" sheetId="11" r:id="rId4"/>
    <sheet name="Sche A5" sheetId="51" r:id="rId5"/>
    <sheet name="Sche B1_n" sheetId="4" r:id="rId6"/>
    <sheet name="Sche B2_n" sheetId="12" r:id="rId7"/>
    <sheet name="Sche B3_n" sheetId="13" r:id="rId8"/>
    <sheet name="Sche B4_n" sheetId="14" r:id="rId9"/>
    <sheet name="Sche B5_n" sheetId="15" r:id="rId10"/>
    <sheet name="Sche B6_n" sheetId="16" r:id="rId11"/>
    <sheet name="Sche B7_n" sheetId="17" r:id="rId12"/>
    <sheet name="Sche B8_n" sheetId="18" r:id="rId13"/>
    <sheet name="Sche B9_n" sheetId="19" r:id="rId14"/>
    <sheet name="Sche B10_" sheetId="20" r:id="rId15"/>
    <sheet name="Sche B11_0" sheetId="21" r:id="rId16"/>
    <sheet name="Sche B12_" sheetId="22" r:id="rId17"/>
    <sheet name="Sche B13" sheetId="23" r:id="rId18"/>
    <sheet name="Sche C1" sheetId="24" r:id="rId19"/>
    <sheet name="Sche C2" sheetId="25" r:id="rId20"/>
    <sheet name="Sche C3" sheetId="26" r:id="rId21"/>
    <sheet name="Sche C4" sheetId="27" r:id="rId22"/>
    <sheet name="Sche C5" sheetId="29" r:id="rId23"/>
    <sheet name="Sche C6" sheetId="30" r:id="rId24"/>
    <sheet name="Sche C7" sheetId="31" r:id="rId25"/>
    <sheet name="Sche C8" sheetId="32" r:id="rId26"/>
    <sheet name="Sche C9" sheetId="33" r:id="rId27"/>
    <sheet name="Sche C10" sheetId="34" r:id="rId28"/>
    <sheet name="Sche D1" sheetId="52" r:id="rId29"/>
    <sheet name="Sche D2" sheetId="53" r:id="rId30"/>
    <sheet name="Sche D3" sheetId="54" r:id="rId31"/>
    <sheet name="Sche D4" sheetId="55" r:id="rId32"/>
    <sheet name="Sche D5" sheetId="56" r:id="rId33"/>
    <sheet name="Sche D6" sheetId="57" r:id="rId34"/>
    <sheet name="Sche D7" sheetId="58" r:id="rId35"/>
    <sheet name="Sche D8" sheetId="59" r:id="rId36"/>
  </sheets>
  <definedNames>
    <definedName name="_____SEC1200">#REF!</definedName>
    <definedName name="____SEC1200">#REF!</definedName>
    <definedName name="___SEC1200">#REF!</definedName>
    <definedName name="__KPA1">#REF!</definedName>
    <definedName name="__SEC1200">#REF!</definedName>
    <definedName name="_1000">#REF!</definedName>
    <definedName name="_13">#REF!</definedName>
    <definedName name="_14">#REF!</definedName>
    <definedName name="_15">#REF!</definedName>
    <definedName name="_17">#REF!</definedName>
    <definedName name="_18">#REF!</definedName>
    <definedName name="_21">#REF!</definedName>
    <definedName name="_23">#REF!</definedName>
    <definedName name="_33">#REF!</definedName>
    <definedName name="_34">#REF!</definedName>
    <definedName name="_35">#REF!</definedName>
    <definedName name="_39">#REF!</definedName>
    <definedName name="_41">#REF!</definedName>
    <definedName name="_42">#REF!</definedName>
    <definedName name="_44">#REF!</definedName>
    <definedName name="_45">#REF!</definedName>
    <definedName name="_48">#REF!</definedName>
    <definedName name="_50">#REF!</definedName>
    <definedName name="_51">#REF!</definedName>
    <definedName name="_54">#REF!</definedName>
    <definedName name="_55">#REF!</definedName>
    <definedName name="_56">#REF!</definedName>
    <definedName name="_57">#REF!</definedName>
    <definedName name="_58">#REF!</definedName>
    <definedName name="_59">#REF!</definedName>
    <definedName name="_66">#REF!</definedName>
    <definedName name="_81">#REF!</definedName>
    <definedName name="_DV">#REF!</definedName>
    <definedName name="_xlnm._FilterDatabase" localSheetId="1" hidden="1">'Sche A1'!$A$6:$G$108</definedName>
    <definedName name="_xlnm._FilterDatabase" localSheetId="2" hidden="1">'Sche A3'!$A$5:$G$135</definedName>
    <definedName name="_xlnm._FilterDatabase" localSheetId="3" hidden="1">'Sche A4'!$A$5:$G$87</definedName>
    <definedName name="_xlnm._FilterDatabase" localSheetId="4" hidden="1">'Sche A5'!$A$5:$H$120</definedName>
    <definedName name="_xlnm._FilterDatabase" localSheetId="5" hidden="1">'Sche B1_n'!$A$5:$H$303</definedName>
    <definedName name="_xlnm._FilterDatabase" localSheetId="14" hidden="1">'Sche B10_'!$A$6:$I$157</definedName>
    <definedName name="_xlnm._FilterDatabase" localSheetId="15" hidden="1">'Sche B11_0'!$A$5:$J$138</definedName>
    <definedName name="_xlnm._FilterDatabase" localSheetId="16" hidden="1">'Sche B12_'!$A$6:$J$81</definedName>
    <definedName name="_xlnm._FilterDatabase" localSheetId="17" hidden="1">'Sche B13'!$A$6:$H$13</definedName>
    <definedName name="_xlnm._FilterDatabase" localSheetId="6" hidden="1">'Sche B2_n'!$A$5:$H$75</definedName>
    <definedName name="_xlnm._FilterDatabase" localSheetId="7" hidden="1">'Sche B3_n'!$A$5:$H$259</definedName>
    <definedName name="_xlnm._FilterDatabase" localSheetId="8" hidden="1">'Sche B4_n'!$A$5:$H$98</definedName>
    <definedName name="_xlnm._FilterDatabase" localSheetId="9" hidden="1">'Sche B5_n'!$A$5:$G$274</definedName>
    <definedName name="_xlnm._FilterDatabase" localSheetId="10" hidden="1">'Sche B6_n'!$A$5:$J$66</definedName>
    <definedName name="_xlnm._FilterDatabase" localSheetId="11" hidden="1">'Sche B7_n'!$A$5:$I$256</definedName>
    <definedName name="_xlnm._FilterDatabase" localSheetId="12" hidden="1">'Sche B8_n'!$A$5:$H$48</definedName>
    <definedName name="_xlnm._FilterDatabase" localSheetId="13" hidden="1">'Sche B9_n'!$A$5:$I$98</definedName>
    <definedName name="_xlnm._FilterDatabase" localSheetId="28" hidden="1">'Sche D1'!$A$5:$G$140</definedName>
    <definedName name="_xlnm._FilterDatabase" localSheetId="31" hidden="1">'Sche D4'!$A$5:$G$182</definedName>
    <definedName name="_xlnm._FilterDatabase" localSheetId="32" hidden="1">'Sche D5'!$A$5:$G$112</definedName>
    <definedName name="_Key1" hidden="1">#REF!</definedName>
    <definedName name="_KPA1">#REF!</definedName>
    <definedName name="_Order1" hidden="1">255</definedName>
    <definedName name="_Order2" hidden="1">255</definedName>
    <definedName name="_Parse_Out" hidden="1">#REF!</definedName>
    <definedName name="_SEC1200">#REF!</definedName>
    <definedName name="_Sort" hidden="1">#REF!</definedName>
    <definedName name="a">#REF!</definedName>
    <definedName name="APPORT">OFFSET(#REF!,1,0,COUNTA(#REF!)-1,COUNTA(#REF!))</definedName>
    <definedName name="APPROP">OFFSET(#REF!,1,0,COUNTA(#REF!)-1,COUNTA(#REF!))</definedName>
    <definedName name="APPROP_LIST">OFFSET(#REF!,1,1,COUNTA(#REF!)-1,1)</definedName>
    <definedName name="BA___ROOFS">#REF!</definedName>
    <definedName name="BB___CARPENTRY">#REF!</definedName>
    <definedName name="BB___CARPENTRY_AND_JOINERY_FOR_ROOFS_AND_CEILINGS">#REF!</definedName>
    <definedName name="BD___WALLS">#REF!</definedName>
    <definedName name="BE___FLOORS">#REF!</definedName>
    <definedName name="Beg_Bal">#REF!</definedName>
    <definedName name="bet.bl6">#REF!</definedName>
    <definedName name="BET.STAAT">#REF!</definedName>
    <definedName name="BH__FITTINGS">#REF!</definedName>
    <definedName name="BJ__PAINT_WORK">#REF!</definedName>
    <definedName name="bla">#REF!</definedName>
    <definedName name="blb">#REF!</definedName>
    <definedName name="blc">#REF!</definedName>
    <definedName name="bld">#REF!</definedName>
    <definedName name="ble">#REF!</definedName>
    <definedName name="blf">#REF!</definedName>
    <definedName name="blg">#REF!</definedName>
    <definedName name="Blocks">#REF!</definedName>
    <definedName name="bouer">#REF!</definedName>
    <definedName name="BRIEF">#REF!</definedName>
    <definedName name="CAT_BLD">OFFSET(#REF!,1,0,COUNTA(#REF!)-1,COUNTA(#REF!))</definedName>
    <definedName name="CAT_BLD_LIST">OFFSET(#REF!,1,1,COUNTA(#REF!)-1,1)</definedName>
    <definedName name="COVERED_PARKING_AREA">#REF!</definedName>
    <definedName name="d">#REF!</definedName>
    <definedName name="Data">#REF!</definedName>
    <definedName name="dfsd">#REF!</definedName>
    <definedName name="Dismatle">#REF!</definedName>
    <definedName name="DrainPipesAbove">#REF!</definedName>
    <definedName name="DrainPipeUnder">#REF!</definedName>
    <definedName name="elek">#REF!</definedName>
    <definedName name="End_Bal">#REF!</definedName>
    <definedName name="Extra_Pay">#REF!</definedName>
    <definedName name="FirePipes">#REF!</definedName>
    <definedName name="Full_Print">#REF!</definedName>
    <definedName name="Geyser">#REF!</definedName>
    <definedName name="Geyser2">#REF!</definedName>
    <definedName name="Gravel">#REF!</definedName>
    <definedName name="Header_Row">ROW(#REF!)</definedName>
    <definedName name="Help">OFFSET(#REF!,1,0,COUNTA(#REF!)-1,2)</definedName>
    <definedName name="Help_Items">OFFSET(#REF!,1,1,COUNTA(#REF!)-1,1)</definedName>
    <definedName name="Help_List">OFFSET(#REF!,1,0,COUNTA(#REF!)-1,1)</definedName>
    <definedName name="Index">#REF!</definedName>
    <definedName name="Int">#REF!</definedName>
    <definedName name="Interest_Rate">#REF!</definedName>
    <definedName name="Kerbs">#REF!</definedName>
    <definedName name="l">#REF!</definedName>
    <definedName name="Last_Row">#N/A</definedName>
    <definedName name="Loan_Amount">#REF!</definedName>
    <definedName name="Loan_Start">#REF!</definedName>
    <definedName name="Loan_Years">#REF!</definedName>
    <definedName name="materiaal">#REF!</definedName>
    <definedName name="MATLYS">#REF!</definedName>
    <definedName name="NewRoad">#REF!</definedName>
    <definedName name="NewSanitaryWare">#REF!</definedName>
    <definedName name="none">#REF!</definedName>
    <definedName name="none2">#REF!</definedName>
    <definedName name="none3">#REF!</definedName>
    <definedName name="NOW">#REF!</definedName>
    <definedName name="Num_Pmt_Per_Year">#REF!</definedName>
    <definedName name="Number_of_Payments">MATCH(0.01,End_Bal,-1)+1</definedName>
    <definedName name="o">#REF!</definedName>
    <definedName name="OPS">#REF!</definedName>
    <definedName name="Others">#REF!</definedName>
    <definedName name="p">#REF!</definedName>
    <definedName name="PA">#REF!</definedName>
    <definedName name="Pay_Date">#REF!</definedName>
    <definedName name="Pay_Num">#REF!</definedName>
    <definedName name="Payment_Date" localSheetId="4">DATE(YEAR([0]!Loan_Start),MONTH([0]!Loan_Start)+Payment_Number,DAY([0]!Loan_Start))</definedName>
    <definedName name="Payment_Date">DATE(YEAR(Loan_Start),MONTH(Loan_Start)+Payment_Number,DAY(Loan_Start))</definedName>
    <definedName name="po">#REF!</definedName>
    <definedName name="pool">#REF!</definedName>
    <definedName name="Princ">#REF!</definedName>
    <definedName name="_xlnm.Print_Area" localSheetId="15">'Sche B11_0'!$A$1:$G$138</definedName>
    <definedName name="_xlnm.Print_Area" localSheetId="18">'Sche C1'!$A$1:$G$71</definedName>
    <definedName name="_xlnm.Print_Area" localSheetId="32">'Sche D5'!$A$1:$G$112</definedName>
    <definedName name="_xlnm.Print_Area" localSheetId="34">'Sche D7'!$A$1:$G$46</definedName>
    <definedName name="_xlnm.Print_Area">#REF!</definedName>
    <definedName name="Print_Area_MI">#REF!</definedName>
    <definedName name="Print_Area_Reset">OFFSET(Full_Print,0,0,Last_Row)</definedName>
    <definedName name="Prof_fees">#REF!</definedName>
    <definedName name="q">#REF!</definedName>
    <definedName name="qw">#REF!</definedName>
    <definedName name="RemoveGeyser">#REF!</definedName>
    <definedName name="S">#REF!</definedName>
    <definedName name="sad">#REF!</definedName>
    <definedName name="SCALE_2005B">#REF!</definedName>
    <definedName name="SCALE2">#REF!</definedName>
    <definedName name="SCH2.2">#REF!</definedName>
    <definedName name="Sched_Pay">#REF!</definedName>
    <definedName name="Scheduled_Extra_Payments">#REF!</definedName>
    <definedName name="Scheduled_Interest_Rate">#REF!</definedName>
    <definedName name="Scheduled_Monthly_Payment">#REF!</definedName>
    <definedName name="ServiceBrassware">#REF!</definedName>
    <definedName name="ServiceClean">#REF!</definedName>
    <definedName name="SERVICES">OFFSET(#REF!,1,0,COUNTA(#REF!)-1,COUNTA(#REF!))</definedName>
    <definedName name="SERVICES_LIST">OFFSET(#REF!,1,1,COUNTA(#REF!)-1,1)</definedName>
    <definedName name="SUBTOTALS">#REF!</definedName>
    <definedName name="Summary">#REF!</definedName>
    <definedName name="Sundries">#REF!</definedName>
    <definedName name="t">#REF!</definedName>
    <definedName name="Total_Interest">#REF!</definedName>
    <definedName name="Total_Pay">#REF!</definedName>
    <definedName name="Total_Payment" localSheetId="4">Scheduled_Payment+Extra_Payment</definedName>
    <definedName name="Total_Payment">Scheduled_Payment+Extra_Payment</definedName>
    <definedName name="TRANSFER">#REF!</definedName>
    <definedName name="Values_Entered">IF(Loan_Amount*Interest_Rate*Loan_Years*Loan_Start&gt;0,1,0)</definedName>
    <definedName name="w">#REF!</definedName>
    <definedName name="Walkway">#REF!</definedName>
    <definedName name="WaterPipes">#REF!</definedName>
    <definedName name="werk">#REF!</definedName>
    <definedName name="xxx">#REF!</definedName>
    <definedName name="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57" l="1"/>
  <c r="A56" i="57"/>
  <c r="A94" i="56"/>
  <c r="A44" i="56"/>
  <c r="A169" i="55"/>
  <c r="A122" i="55"/>
  <c r="A84" i="55"/>
  <c r="A44" i="55"/>
  <c r="A96" i="52"/>
  <c r="A69" i="52"/>
  <c r="A40" i="52"/>
  <c r="G203" i="13"/>
  <c r="G128" i="13"/>
  <c r="A3" i="1"/>
  <c r="G72" i="13"/>
  <c r="A262" i="4"/>
  <c r="A194" i="4"/>
  <c r="A127" i="4"/>
  <c r="A67" i="4"/>
  <c r="G40" i="11"/>
  <c r="F114" i="10"/>
  <c r="G114" i="10" s="1"/>
  <c r="E61" i="55"/>
  <c r="E36" i="55"/>
  <c r="G128" i="10"/>
  <c r="F130" i="10" s="1"/>
  <c r="G48" i="10"/>
  <c r="G46" i="10"/>
  <c r="G44" i="10"/>
  <c r="G40" i="10"/>
  <c r="G38" i="10"/>
  <c r="G9" i="23"/>
  <c r="E256" i="4"/>
  <c r="E17" i="15" l="1"/>
  <c r="E124" i="10"/>
  <c r="G124" i="10" s="1"/>
  <c r="F126" i="10" s="1"/>
  <c r="E120" i="10"/>
  <c r="G120" i="10" s="1"/>
  <c r="F122" i="10" s="1"/>
  <c r="F84" i="51" l="1"/>
  <c r="G84" i="51" s="1"/>
  <c r="E86" i="51" s="1"/>
  <c r="E61" i="51"/>
  <c r="G61" i="51" s="1"/>
  <c r="E59" i="51"/>
  <c r="F72" i="51"/>
  <c r="F76" i="51"/>
  <c r="E47" i="51"/>
  <c r="G59" i="51" l="1"/>
  <c r="E53" i="51"/>
  <c r="G53" i="51" s="1"/>
  <c r="E55" i="51" s="1"/>
  <c r="G47" i="51"/>
  <c r="G76" i="51"/>
  <c r="F74" i="51"/>
  <c r="G74" i="51" s="1"/>
  <c r="G72" i="51"/>
  <c r="G66" i="51"/>
  <c r="G299" i="4"/>
  <c r="F301" i="4" s="1"/>
  <c r="E63" i="51" l="1"/>
  <c r="E78" i="51"/>
  <c r="G255" i="13"/>
  <c r="F257" i="13" s="1"/>
  <c r="G250" i="13"/>
  <c r="F252" i="13" s="1"/>
  <c r="G132" i="21"/>
  <c r="G85" i="11"/>
  <c r="G271" i="15"/>
  <c r="F116" i="10" l="1"/>
  <c r="G25" i="59"/>
  <c r="G32" i="11" l="1"/>
  <c r="F34" i="11" s="1"/>
  <c r="G55" i="34"/>
  <c r="G23" i="51" l="1"/>
  <c r="E25" i="51" s="1"/>
  <c r="E68" i="51"/>
  <c r="E49" i="51"/>
  <c r="A3" i="51" l="1"/>
  <c r="A2" i="51"/>
  <c r="A1" i="51"/>
  <c r="A39" i="51" l="1"/>
  <c r="A89" i="51"/>
  <c r="G78" i="11"/>
  <c r="F80" i="11" s="1"/>
  <c r="G20" i="11" l="1"/>
  <c r="F22" i="11" s="1"/>
  <c r="G26" i="11"/>
  <c r="F28" i="11" s="1"/>
  <c r="G14" i="11"/>
  <c r="F16" i="11" s="1"/>
  <c r="G12" i="11"/>
  <c r="F95" i="10" l="1"/>
  <c r="G95" i="10" s="1"/>
  <c r="F42" i="10"/>
  <c r="G42" i="10" s="1"/>
  <c r="F50" i="10" l="1"/>
  <c r="F97" i="10"/>
  <c r="F85" i="10"/>
  <c r="G85" i="10" l="1"/>
  <c r="F87" i="10" s="1"/>
  <c r="E218" i="17"/>
  <c r="E216" i="17"/>
  <c r="E214" i="17"/>
  <c r="E210" i="17"/>
  <c r="E52" i="14" l="1"/>
  <c r="E50" i="14"/>
  <c r="E48" i="14"/>
  <c r="E46" i="14"/>
  <c r="E42" i="14"/>
  <c r="E38" i="14"/>
  <c r="E36" i="14"/>
  <c r="E34" i="14"/>
  <c r="E32" i="14"/>
  <c r="E13" i="22"/>
  <c r="G17" i="20"/>
  <c r="E12" i="18"/>
  <c r="E104" i="13"/>
  <c r="E42" i="13"/>
  <c r="E40" i="13"/>
  <c r="E38" i="13"/>
  <c r="E73" i="12" l="1"/>
  <c r="C6" i="30" l="1"/>
  <c r="A3" i="34" l="1"/>
  <c r="A2" i="34"/>
  <c r="A1" i="34"/>
  <c r="A3" i="33"/>
  <c r="A2" i="33"/>
  <c r="A1" i="33"/>
  <c r="A3" i="32"/>
  <c r="A2" i="32"/>
  <c r="A1" i="32"/>
  <c r="A3" i="31"/>
  <c r="A2" i="31"/>
  <c r="A1" i="31"/>
  <c r="A3" i="30"/>
  <c r="A2" i="30"/>
  <c r="A1" i="30"/>
  <c r="A3" i="29"/>
  <c r="A2" i="29"/>
  <c r="A1" i="29"/>
  <c r="A35" i="29" s="1"/>
  <c r="A3" i="27"/>
  <c r="A2" i="27"/>
  <c r="A1" i="27"/>
  <c r="A3" i="26"/>
  <c r="A2" i="26"/>
  <c r="A1" i="26"/>
  <c r="A38" i="26" s="1"/>
  <c r="A3" i="25"/>
  <c r="A2" i="25"/>
  <c r="A1" i="25"/>
  <c r="A3" i="24"/>
  <c r="A2" i="24"/>
  <c r="A1" i="24"/>
  <c r="A40" i="24" s="1"/>
  <c r="G13" i="23"/>
  <c r="A3" i="23"/>
  <c r="A2" i="23"/>
  <c r="A1" i="23"/>
  <c r="A3" i="22"/>
  <c r="A2" i="22"/>
  <c r="A1" i="22"/>
  <c r="A59" i="22" s="1"/>
  <c r="A3" i="21"/>
  <c r="A2" i="21"/>
  <c r="A1" i="21"/>
  <c r="A3" i="20"/>
  <c r="A2" i="20"/>
  <c r="A1" i="20"/>
  <c r="A3" i="19"/>
  <c r="A2" i="19"/>
  <c r="A1" i="19"/>
  <c r="A52" i="19" s="1"/>
  <c r="A3" i="18"/>
  <c r="A2" i="18"/>
  <c r="A1" i="18"/>
  <c r="A3" i="17"/>
  <c r="A2" i="17"/>
  <c r="A1" i="17"/>
  <c r="A201" i="17" s="1"/>
  <c r="A3" i="16"/>
  <c r="A2" i="16"/>
  <c r="A1" i="16"/>
  <c r="A3" i="15"/>
  <c r="A2" i="15"/>
  <c r="A1" i="15"/>
  <c r="A241" i="15" s="1"/>
  <c r="A3" i="14"/>
  <c r="A2" i="14"/>
  <c r="A1" i="14"/>
  <c r="A66" i="14" s="1"/>
  <c r="A3" i="13"/>
  <c r="A2" i="13"/>
  <c r="A1" i="13"/>
  <c r="A201" i="13" s="1"/>
  <c r="A3" i="12"/>
  <c r="A2" i="12"/>
  <c r="A1" i="12"/>
  <c r="A3" i="11"/>
  <c r="A2" i="11"/>
  <c r="A1" i="11"/>
  <c r="A38" i="11" s="1"/>
  <c r="A3" i="10"/>
  <c r="A2" i="10"/>
  <c r="A1" i="10"/>
  <c r="A101" i="10" s="1"/>
  <c r="A54" i="25" l="1"/>
  <c r="A119" i="25"/>
  <c r="A54" i="21"/>
  <c r="A106" i="21"/>
  <c r="A55" i="20"/>
  <c r="A113" i="20"/>
  <c r="A61" i="17"/>
  <c r="A130" i="17"/>
  <c r="A139" i="15"/>
  <c r="A193" i="15"/>
  <c r="A69" i="15"/>
  <c r="A70" i="13"/>
  <c r="A126" i="13"/>
  <c r="A66" i="10"/>
  <c r="A30" i="10"/>
  <c r="A3" i="4"/>
  <c r="A2" i="4"/>
  <c r="A1" i="4"/>
  <c r="A2" i="1"/>
  <c r="A1" i="1"/>
  <c r="A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George Muller</author>
  </authors>
  <commentList>
    <comment ref="D102" authorId="0" shapeId="0" xr:uid="{898958A6-3882-4476-A875-9F48F5E49E32}">
      <text>
        <r>
          <rPr>
            <b/>
            <sz val="9"/>
            <color indexed="81"/>
            <rFont val="Tahoma"/>
            <family val="2"/>
          </rPr>
          <t>George Muller:</t>
        </r>
        <r>
          <rPr>
            <sz val="9"/>
            <color indexed="81"/>
            <rFont val="Tahoma"/>
            <family val="2"/>
          </rPr>
          <t xml:space="preserve">
Iqbal to verify product; could also use m3 as unit</t>
        </r>
      </text>
    </comment>
  </commentList>
</comments>
</file>

<file path=xl/sharedStrings.xml><?xml version="1.0" encoding="utf-8"?>
<sst xmlns="http://schemas.openxmlformats.org/spreadsheetml/2006/main" count="4757" uniqueCount="2195">
  <si>
    <t>PAYMENT</t>
  </si>
  <si>
    <t>DESCRIPTION</t>
  </si>
  <si>
    <t>UNIT</t>
  </si>
  <si>
    <t>QTY</t>
  </si>
  <si>
    <t>AMOUNT R</t>
  </si>
  <si>
    <t>ITEM
NO</t>
  </si>
  <si>
    <t>RATE</t>
  </si>
  <si>
    <t>SANS 1200A, PSA</t>
  </si>
  <si>
    <t>SCHEDULE 1: PRELIMINARY AND GENERAL</t>
  </si>
  <si>
    <t>PSAB</t>
  </si>
  <si>
    <t>SCHEDULE 1.1 : FIXED-CHARGE ITEMS</t>
  </si>
  <si>
    <t>Contractual requirements</t>
  </si>
  <si>
    <t>Sum</t>
  </si>
  <si>
    <t>Establishment of facilities on site</t>
  </si>
  <si>
    <t>.1 Facilities for the Engineer/Employer</t>
  </si>
  <si>
    <t>PSAB1</t>
  </si>
  <si>
    <t>(a) Nameboard</t>
  </si>
  <si>
    <t>no</t>
  </si>
  <si>
    <t>PSAB2.1</t>
  </si>
  <si>
    <t>PSAB2.2</t>
  </si>
  <si>
    <t>(c) Testing (laboratory equipment)</t>
  </si>
  <si>
    <t>PSAB3</t>
  </si>
  <si>
    <t>(d) Survey equipment</t>
  </si>
  <si>
    <t>SUMMARY OF PRINCIPAL SCHEDULES</t>
  </si>
  <si>
    <t>-</t>
  </si>
  <si>
    <t>.2 Facilities for the Contractor</t>
  </si>
  <si>
    <t>(a) Offices and storage sheds</t>
  </si>
  <si>
    <t>(e) Ablution and latrine facilities</t>
  </si>
  <si>
    <t>(f) Tools and equipment</t>
  </si>
  <si>
    <t>(g) Water supplies, power and communications</t>
  </si>
  <si>
    <t>(h) Dealing with water (Sub-clause 5.5)</t>
  </si>
  <si>
    <t>(i) Access (Sub-clause 5.8)</t>
  </si>
  <si>
    <t>(j) Plant</t>
  </si>
  <si>
    <t>Other fixed-charge obligations</t>
  </si>
  <si>
    <t>Removal of Contractor's and Engineer's site establishment on completion</t>
  </si>
  <si>
    <t>PSA5</t>
  </si>
  <si>
    <t>PSA5.1</t>
  </si>
  <si>
    <t>PSA5.3</t>
  </si>
  <si>
    <t>PSA 5.4</t>
  </si>
  <si>
    <t xml:space="preserve"> Total Carried Forward</t>
  </si>
  <si>
    <t>SCHEDULE OF QUANTITIES</t>
  </si>
  <si>
    <t xml:space="preserve"> Brought Forward</t>
  </si>
  <si>
    <t>SCHEDULE 1.2 : TIME-RELATED ITEMS</t>
  </si>
  <si>
    <t>8.4.1</t>
  </si>
  <si>
    <t>8.4.2</t>
  </si>
  <si>
    <t>(c) Testing (Laboratory equipment)</t>
  </si>
  <si>
    <t>8.4.3</t>
  </si>
  <si>
    <t>Supervision for duration of construction</t>
  </si>
  <si>
    <t>PRELIMINARY AND GENERAL CHARGES (MAIN CONTRACTOR - SUBCONTRACTOR)</t>
  </si>
  <si>
    <t>Main Contractor's mark-up for attendance and management of sub-contractors (including cost of Construction Manager)</t>
  </si>
  <si>
    <t>PRELIMINARY AND GENERAL CHARGES (LOCAL SUBCONTRACTORS/CPG CONTRACTORS)</t>
  </si>
  <si>
    <t>Main Contractor's mark-up for attendance and management of local sub-contractors (including cost of Construction Manager)</t>
  </si>
  <si>
    <t>The Main Contractor cost shall include for the administrative and technical management of the sub-contractor and all related charges, costs and profit for the above items</t>
  </si>
  <si>
    <t>8.4.4</t>
  </si>
  <si>
    <t>Company and head office overhead costs for the duration of the Contract</t>
  </si>
  <si>
    <t>8.4.5</t>
  </si>
  <si>
    <t>Other time-related obligations</t>
  </si>
  <si>
    <t>PSA6.3</t>
  </si>
  <si>
    <t>c) Security</t>
  </si>
  <si>
    <t>%</t>
  </si>
  <si>
    <t>PSA5.10</t>
  </si>
  <si>
    <t>Supply of chemicals during trial operation period</t>
  </si>
  <si>
    <t xml:space="preserve"> Total Carried Forward To Summary</t>
  </si>
  <si>
    <t xml:space="preserve">TSHIAME WWTW REFURBISHMENT </t>
  </si>
  <si>
    <t>SECTION</t>
  </si>
  <si>
    <t>T1</t>
  </si>
  <si>
    <t>T2</t>
  </si>
  <si>
    <t>SANS 1200A</t>
  </si>
  <si>
    <t>SCHEDULE 2 : DAYWORKS &amp; PROVISIONAL SUMS</t>
  </si>
  <si>
    <t>8.7</t>
  </si>
  <si>
    <t>DAYWORKS</t>
  </si>
  <si>
    <t>Note:Dayworks to be executed on instruction of the Engineer/Employer only</t>
  </si>
  <si>
    <t>8.7.1</t>
  </si>
  <si>
    <t>(a) Skilled</t>
  </si>
  <si>
    <t>hr</t>
  </si>
  <si>
    <t>(b) Semi-skilled</t>
  </si>
  <si>
    <t>(c) Unskilled</t>
  </si>
  <si>
    <t>PLANTHIRE (WORK RATES ON SITE)</t>
  </si>
  <si>
    <t>8.7.2</t>
  </si>
  <si>
    <t>.1 Tipper trucks (specify capacity)</t>
  </si>
  <si>
    <t>(a) Capacity_____m³ (small)</t>
  </si>
  <si>
    <t>(b) Capacity_____m³ (medium)</t>
  </si>
  <si>
    <t>.2 Flatbed trucks (specify capacity)</t>
  </si>
  <si>
    <t>(c) Capacity_____m³  (large)</t>
  </si>
  <si>
    <t>LDV'S</t>
  </si>
  <si>
    <t>.3 LDV (specify size)</t>
  </si>
  <si>
    <t>km</t>
  </si>
  <si>
    <t>WATER TANKERS</t>
  </si>
  <si>
    <t>.4 Water tankers (specify capacity)</t>
  </si>
  <si>
    <t>GRADERS</t>
  </si>
  <si>
    <t>EXCAVATORS</t>
  </si>
  <si>
    <t>.7 Crawler excavators (specify model/mass/kW)</t>
  </si>
  <si>
    <t>(a) Model____/_____/kg____kW (small)</t>
  </si>
  <si>
    <t>(b) Model____/_____/kg____kW (medium)</t>
  </si>
  <si>
    <t>(c) Model____/_____/kg____kW (large)</t>
  </si>
  <si>
    <t>TLB'S</t>
  </si>
  <si>
    <t>.8 Tractor loader backhoe (TLB)(specify model)</t>
  </si>
  <si>
    <t>(a) Model__________</t>
  </si>
  <si>
    <t>ROLLERS</t>
  </si>
  <si>
    <t>.9 Self propelled vibrating rollers (smooth drum) (specify mass)</t>
  </si>
  <si>
    <t>(a) Mass_____kg (medium)</t>
  </si>
  <si>
    <t>(b) Mass_____kg (large)</t>
  </si>
  <si>
    <t>.10 Self propelled vibrating rollers (padfoot) (specify mass)</t>
  </si>
  <si>
    <t>.11 Plate compactors (specify model)</t>
  </si>
  <si>
    <t>(a) Model_______</t>
  </si>
  <si>
    <t>.12 Wackers (specify model)</t>
  </si>
  <si>
    <t>CONCRETE MIXERS</t>
  </si>
  <si>
    <t>.13 Concrete mixers (specify mixing volume)</t>
  </si>
  <si>
    <t>(a) Volume______liter (small, towable)</t>
  </si>
  <si>
    <t>(b) Volume______liter (medium)</t>
  </si>
  <si>
    <t>COMPRESSORS</t>
  </si>
  <si>
    <t>.14 Portable diesel compressors (specify capacity)</t>
  </si>
  <si>
    <t>(a) Capacity_____cfm (small)</t>
  </si>
  <si>
    <t>(b) Capacity_____cfm (medium)</t>
  </si>
  <si>
    <t>(c) Capacity_____cfm (large)</t>
  </si>
  <si>
    <t>WATERPUMPS</t>
  </si>
  <si>
    <t>.15 Waterpump (specify capacity)</t>
  </si>
  <si>
    <t>(a) Capacity_____ liter/sec (small)</t>
  </si>
  <si>
    <t>(c) Capacity_____ liter/sec (large)</t>
  </si>
  <si>
    <t>WELDERS</t>
  </si>
  <si>
    <t>.16 Welding unit (specify Ampere)</t>
  </si>
  <si>
    <t>(a) ______Amp (small)</t>
  </si>
  <si>
    <t>(b)______Amp (medium])</t>
  </si>
  <si>
    <t>(c)______Amp (large)</t>
  </si>
  <si>
    <t>GENERATORS</t>
  </si>
  <si>
    <t>.17 Mobile generator set (specify kVA)</t>
  </si>
  <si>
    <t>TRANSPORT (TRANSPORT COST TO AND FROM SITE)</t>
  </si>
  <si>
    <t>Note : Distance shall be measured one way only (Tender rates shall include for transport in both directions to and from site)</t>
  </si>
  <si>
    <t>8.7.3</t>
  </si>
  <si>
    <t>.1 Low bed</t>
  </si>
  <si>
    <t>(a) Low-bed (suitable for the largest piece of equipment above)</t>
  </si>
  <si>
    <t>SCHEDULE 2.2 : SUMS STATED PROVISIONALLY BY THE ENGINEER</t>
  </si>
  <si>
    <t>8.5</t>
  </si>
  <si>
    <t>(a) .1 Community requirements</t>
  </si>
  <si>
    <t>PSA7.3</t>
  </si>
  <si>
    <t>Prov sum</t>
  </si>
  <si>
    <t>.2 Overheads, charges and profit on above</t>
  </si>
  <si>
    <t>PSA7.9</t>
  </si>
  <si>
    <t>.10 Overheads, charges and profit on above</t>
  </si>
  <si>
    <t>PSA7.12</t>
  </si>
  <si>
    <t>8.5 b)</t>
  </si>
  <si>
    <t>PSA7.14</t>
  </si>
  <si>
    <t>PSA7.15</t>
  </si>
  <si>
    <t>PSA7.17</t>
  </si>
  <si>
    <t>PC sum</t>
  </si>
  <si>
    <t>C2.2</t>
  </si>
  <si>
    <t>C2.2-1-1</t>
  </si>
  <si>
    <t>C2.2-2-2</t>
  </si>
  <si>
    <t>Development of a Syllabus for Process Controllers and Maintenance Personnel</t>
  </si>
  <si>
    <t>PC Sum</t>
  </si>
  <si>
    <t>Conduct knowledge transfer and skills development for process controllers</t>
  </si>
  <si>
    <t>Conduct Knowledge Transfer and Skills Development for Maintenance Personnel</t>
  </si>
  <si>
    <t>A</t>
  </si>
  <si>
    <t>B</t>
  </si>
  <si>
    <t>C</t>
  </si>
  <si>
    <t>SUB-TOTAL B: CIVIL WORKS</t>
  </si>
  <si>
    <t>SUB-TOTAL C: ELECTRICAL &amp; ELECTRONIC WORKS</t>
  </si>
  <si>
    <t>D</t>
  </si>
  <si>
    <t>SUB-TOTAL D: MECHANICAL</t>
  </si>
  <si>
    <t>SCHEDULE C1 : ELECTRICAL:  BULK FEEDER, TRANSFORMER &amp; SWITCHGEAR</t>
  </si>
  <si>
    <t>SCHEDULE C2 : ELECTRICAL: LV CABLES (RETIC)</t>
  </si>
  <si>
    <t>SCHEDULE C3 : ELECTRICAL &amp; ELECTRONIC: MCC's - INLET WORKS &amp; MAIN PLANT ROOM</t>
  </si>
  <si>
    <t>SCHEDULE C4 : ELECTRICAL &amp; ELECTRONIC: CONTROL, PLC, TELEMETRY, INSTRUMENTS</t>
  </si>
  <si>
    <t>SCHEDULE C5 : ELECTRICAL: BUILDINGS - ELECTRICAL INSTALLATIONS</t>
  </si>
  <si>
    <t>SCHEDULE C6 : ELECTRICAL: SITE ILLUMINATION</t>
  </si>
  <si>
    <t>SCHEDULE C7 : ELECTRICAL: STANDBY GENERATOR &amp; ACCESSORIES</t>
  </si>
  <si>
    <t>SCHEDULE C9 : ELECTRICAL: EARTHING &amp; LIGHTNING PROTECTION SYSTEM</t>
  </si>
  <si>
    <t>SCHEDULE C10 : ELECTRICAL &amp; ELECTRONIC: SPARES</t>
  </si>
  <si>
    <t>SCHEDULE A1: PRELIMINARY AND GENERAL</t>
  </si>
  <si>
    <t>SCHEDULE A4 : TRAINING &amp; COMMISSIONING</t>
  </si>
  <si>
    <t>SCHEDULE A3 : MANAGEMENT, ENVIRONMENTAL, HEALTH &amp; SAFETY COMPLIANCE</t>
  </si>
  <si>
    <t xml:space="preserve">SCHEDULE B7: INTERAL ACCESS ROAD AND DRAINAGE </t>
  </si>
  <si>
    <t>SCHEDULE B3: BULK EARTHWORKS: SLUDGE DRYING BEDS &amp; COMPOSTIING AREA</t>
  </si>
  <si>
    <t>SCHEDULE B4: INLET WORKS: CONCRETE WORKS (STRUCTURAL)</t>
  </si>
  <si>
    <t>SCHEDULE B5: SLUDGE DRYING BEDS: CONCRETE WORKS (STRUCTURAL)</t>
  </si>
  <si>
    <t>SCHEDULE B1 : TANK CLEANING, DEMOLITIONS &amp; REPLACEMENT FENCING</t>
  </si>
  <si>
    <t>SCHEDULE B2 : EARTHWORKS, PIPELINES AND ELECTRICAL CABLE DUCTS</t>
  </si>
  <si>
    <t>SCHEDULE B9: BUILDING WORK: REFURB, RE-BUILD AND NEW (STRUCTURAL)</t>
  </si>
  <si>
    <t>SCHEDULE B10:  STEEL &amp; METAL WORK (RAILINGS, VALVES, MISCELLANEOUS)</t>
  </si>
  <si>
    <t>SCHEDULE B8: BIO-FILTER: RE-BUILD</t>
  </si>
  <si>
    <t>SCHEDULE B12: BUILDING WORKS - SPARES</t>
  </si>
  <si>
    <t>SCHEDULE B11: PONDS: SLUDGE REMOVAL &amp; IMPROVEMENTS. EROSION PROTECTION</t>
  </si>
  <si>
    <t>SCHEDULE D1 : MECHANICAL: INLET WORKS</t>
  </si>
  <si>
    <t>SCHEDULE D2 : MECHANICAL: IMHOFF TANK WORKS</t>
  </si>
  <si>
    <t>SCHEDULE D3 : MECHANICAL:  BIOFILTER WORKS</t>
  </si>
  <si>
    <t>SCHEDULE D4 : MECHANICAL:  BIOREACTOR (BNRAS) WORKS</t>
  </si>
  <si>
    <t>SCHEDULE D5 : MECHANICAL:  CLARIFIER WORKS</t>
  </si>
  <si>
    <t>SCHEDULE D6 : MECHANICAL:  CHLORINATION WORKS</t>
  </si>
  <si>
    <t>SCHEDULE D7 : MECHANICAL:  MISCELLANEOUS WORKS</t>
  </si>
  <si>
    <t>SCHEDULE D8 : MECHANICAL:  SPARES</t>
  </si>
  <si>
    <t>SCHEDULE C8 : ELECTRICAL: SECURITY SYSTEMS &amp; REGS COMPLIANCE</t>
  </si>
  <si>
    <t>A3</t>
  </si>
  <si>
    <t>A3.1</t>
  </si>
  <si>
    <t>A3.1.1</t>
  </si>
  <si>
    <t>A3.2</t>
  </si>
  <si>
    <t>A3.2.1</t>
  </si>
  <si>
    <t>A4</t>
  </si>
  <si>
    <t>A4.1</t>
  </si>
  <si>
    <t>A4.1.1</t>
  </si>
  <si>
    <t>B1</t>
  </si>
  <si>
    <t>B1.1</t>
  </si>
  <si>
    <t>B1.1.1</t>
  </si>
  <si>
    <t>B1.2</t>
  </si>
  <si>
    <t>B2</t>
  </si>
  <si>
    <t>B2.1.1</t>
  </si>
  <si>
    <t>B2.2</t>
  </si>
  <si>
    <t>B2.2.1</t>
  </si>
  <si>
    <t>C1</t>
  </si>
  <si>
    <t>C1.1</t>
  </si>
  <si>
    <t>C2</t>
  </si>
  <si>
    <t>C2.1</t>
  </si>
  <si>
    <t>C2.1.1</t>
  </si>
  <si>
    <t>C3</t>
  </si>
  <si>
    <t>C3.1</t>
  </si>
  <si>
    <t>C3.2</t>
  </si>
  <si>
    <t>C3.2.1</t>
  </si>
  <si>
    <t>C4</t>
  </si>
  <si>
    <t>C4.1</t>
  </si>
  <si>
    <t>C4.2</t>
  </si>
  <si>
    <t>C5</t>
  </si>
  <si>
    <t>C5.1</t>
  </si>
  <si>
    <t>C5.2</t>
  </si>
  <si>
    <t>C10</t>
  </si>
  <si>
    <t>C10.1</t>
  </si>
  <si>
    <t>C10.1.1</t>
  </si>
  <si>
    <t>A1</t>
  </si>
  <si>
    <t>A1.1</t>
  </si>
  <si>
    <t>A1.1.1</t>
  </si>
  <si>
    <t>A1.1.2</t>
  </si>
  <si>
    <t>A1.1.3</t>
  </si>
  <si>
    <t>A1.1.4</t>
  </si>
  <si>
    <t>A1.1.5</t>
  </si>
  <si>
    <t>A1.2</t>
  </si>
  <si>
    <t>A1.2.1 a)</t>
  </si>
  <si>
    <t>A1.2.2</t>
  </si>
  <si>
    <t>A1.2.3</t>
  </si>
  <si>
    <t>A1.2.4</t>
  </si>
  <si>
    <t>A1.2.5</t>
  </si>
  <si>
    <t>A1.2.6</t>
  </si>
  <si>
    <t>A1.2.7</t>
  </si>
  <si>
    <t>A1.2.8</t>
  </si>
  <si>
    <t>The equipment noted in the descriptions are indicated for the purpose of the description and does not intend that the particular name or company should be used. The Tenderer may offer equipment similar to those mentioned.</t>
  </si>
  <si>
    <t>INLET WORKS</t>
  </si>
  <si>
    <t>Isolate, Decommissioning and Stripping of Manual Hand Rake Screen</t>
  </si>
  <si>
    <t>Hand rake 700 mm (W) x 1,000 mm (H).</t>
  </si>
  <si>
    <t>Number</t>
  </si>
  <si>
    <t>Installation and Testing of Inlet Works Manual Hand Rake Screen</t>
  </si>
  <si>
    <t>Hand rake course screen at 45°, 700 mm (W) x 1,000 mm (H) with 20 mm openings, made from stainless steel flat bar, complete with drying or washing area or drip tray and rake.
Refer to ID tag 12-HN01,12-HN03 on P&amp;ID 10909001-7001.</t>
  </si>
  <si>
    <t>Supply and Delivery of Inlet Automated Mechanical Screening Equipment</t>
  </si>
  <si>
    <t>Mechanical screens with outer width of 700 mm with single motor and gearbox drive, machine body and components fabricated from stainless steel grade 304. Only Pickling and Passivation finish allowed. Motor rated at 1.1 kW. Direct on line to MCC. Quality Control Plan (QCP) and databook to be completed as directed and approved by the engineer.
Refer to ID tag 12-HN02 on P&amp;ID 10909001-7001.</t>
  </si>
  <si>
    <t>Skip with 3m³ capacity, made from 2 mm mild steel, finished in yellow spray paint.</t>
  </si>
  <si>
    <t>Level Switch for Level Probe integration to MCC</t>
  </si>
  <si>
    <t>Material Handling, Lifting, Hoist Equipment</t>
  </si>
  <si>
    <t>Manually operated chain block for a lifting capacity of 0.5 tons in accordance with SANS 1594:2007, or similar international quality standard, complete with all lifting tackle and cable required for the safe operation of the chain block. HOL to be ±6 m.  Tested according to OHS ACT 85 of 1993 clause 18 and manufacturer standards/specifications, as minimum.</t>
  </si>
  <si>
    <t>Manually operated beam trolley (crawl) in accordance with SANS1824/EN13157, or similar international quality standard, with geared chain drive (plain travel) and manual brake for a lifting capacity of 0.5 tons. Beam trolley (crawl) to operate on monorail run way beam, 254x146x37, I-beam profile. Chain height at approximately 1.5m or 0.5m from floor.</t>
  </si>
  <si>
    <t>Installation, Testing and Commissioning of Inlet Automated Mechanical Screening Equipment</t>
  </si>
  <si>
    <t>Hydro conveyor, fabricated from stainless steel grade 304, only Pickling and Passivation finish allowed. Connection to wash water including solenoid valve. Quality Control Plan (QCP) and databook to be completed as directed and approved by the engineer.
Refer to ID tag 12-HC01on P&amp;ID 10909001-7001.</t>
  </si>
  <si>
    <t>Screening washer and compactor with 30° incline discharge tube including solenoid valves, and motors. Fabricated from stainless steel grade 304. Only Pickling and Passivation finish allowed.Motor rated at 1.5 kW. Direct on line to MCC. Quality Control Plan (QCP) and databook to be completed as directed and approved by the engineer.
Refer to ID tag 12-DW01on P&amp;ID 10909001-7001.</t>
  </si>
  <si>
    <t>Manually operated chain block for a lifting capacity of 0.5 tons in accordance with SANS 1594:2007, or similar international quality standard, complete with all lifting tackle and cable required for the safe operation of the chain block. HOL to be ±6 m.  Tested according to OHS ACT 85 of 1993 clause 18 and manufacturer standards/specifications, as minimum. Quality Control Plan (QCP) and databook to be completed as directed and approved by the engineer.</t>
  </si>
  <si>
    <t>Manually operated beam trolley (crawl) in accordance with SANS1824/EN13157, or similar international quality standard, with geared chain drive (plain travel) and manual brake for a lifting capacity of 0.5 tons. Beam trolley (crawl) to operate on monorail run way beam, 254x146x37, I-beam profile. Chain height at approximately 1.5m or 0.5m from floor. Quality Control Plan (QCP) and databook to be completed as directed and approved by the engineer.</t>
  </si>
  <si>
    <t>Supply and Delivery of Vortex Degritter Equipment</t>
  </si>
  <si>
    <t>Skip with 3m³ capacity, made from 2 mm mild steel, finish in yellow spray paint.</t>
  </si>
  <si>
    <t>Installation, Testing and Commissioning of Vortex Degritter Equipment</t>
  </si>
  <si>
    <t>m</t>
  </si>
  <si>
    <t>Supply and Delivery of Inlet Works Flow Meters</t>
  </si>
  <si>
    <t>Ultrasonic level measurement complete with sensor, converter device and transducer, data logger complete. Made in Stainless steel Includes:
(a) Sensor;
(b) Converter device;
(c) Data logger
(d) Connection to power supply
(d) All required installation cables, conduit, trunking, materials, weather-proof panels, and consumables to render a complete and working installation. 
Refer to ID tag 15-LE01 on P&amp;ID 10909001-7001.</t>
  </si>
  <si>
    <t>Supply, Delivery, Installation, Commissioning and Testing of Washwater Pump System</t>
  </si>
  <si>
    <t>Pressure Switch for Pressure Sensor integration to MCC</t>
  </si>
  <si>
    <t>Supply, Delivery, Installation, Testing and Commissioning of Washwater Pump Pipeline and Fittings</t>
  </si>
  <si>
    <t>Self Cleaning Disk Filter, automatic backwash including pressure gauges and controller.
Refer to ID tag 12-MF01 on P&amp;ID 10909001-7001.</t>
  </si>
  <si>
    <t>PRIMARY SETTLING IMHOFF TANK</t>
  </si>
  <si>
    <t>Inlet baffles and support brackets made in stainless steel as per the engineers drawing</t>
  </si>
  <si>
    <t>Weir Plate and support brackets made in stainless steel as per the engineers drawing</t>
  </si>
  <si>
    <t>Isolate, Decommissioning and Stripping of Primary Settling Tank Sludge Valves</t>
  </si>
  <si>
    <t>Ductile, DN 200, PN16, flanged gate valve, with stem cap, stem extension of ± 2,700 mm and valve handle</t>
  </si>
  <si>
    <t>Supply and Delivery of Primary Settling Tank Sludge Valves</t>
  </si>
  <si>
    <t>Ductile iron body, DN 200, PN16, flanged gate valve, stem extension and valve handle.
Refer to ID tag 16-GV01,16-GV02,16-GV03,16-GV04 on P&amp;ID 10909001-7002.</t>
  </si>
  <si>
    <t>Installation, Testing and Commissioning of Primary Settling Tank Sludge Valves</t>
  </si>
  <si>
    <t>Installation, Testing and Commissioning of Flow meter</t>
  </si>
  <si>
    <t>Supply and Delivery of Biorector Inlet Flow Meter</t>
  </si>
  <si>
    <t>Flange mounted Biofilter rotary distribution arm made from mild steel galvanised, 4 x ±19 m distribution arms 200 NB to 150 NB, including fasteners, cables, tie rods, spreader plates in stainless steel.
Refer to ID tag 25-BF01 on P&amp;ID 10909001-7003</t>
  </si>
  <si>
    <t xml:space="preserve">Installation, Testing and Commissioning of Biofilter Rotary Distribution Arm Part </t>
  </si>
  <si>
    <t>Existing flange mounted biofilter rotary distribution arm with top bearing on centre column, mild steel re-galvanised, 4 x ±19 m distribution arms 200 NB to 150 NB, including fasteners, cables, tie rods, new spreader plates Refer to ID tag 25-BF01 on P&amp;ID 10909001-7003, and General Arrangement Drawing</t>
  </si>
  <si>
    <t>Existing 38 m diameter Biofilter Rotary Distribution Arm</t>
  </si>
  <si>
    <t>Isolate, Decommissioning and Removing of Biofilter Rotary Distribution Arm</t>
  </si>
  <si>
    <t>Ductile, DN 80, PN16, flanged gate valve internals, with stem cap. 
Refer to ID tag 25-GV01 on P&amp;ID 10909001-7003</t>
  </si>
  <si>
    <t>Installation, Testing and Commissioning of Biofilter Inlet Line Drain Valve</t>
  </si>
  <si>
    <t>Ductile, DN 80, PN16, flanged gate valve internals, with stem cap. Refer to ID tag 25-GV01 on P&amp;ID 10909001-7003</t>
  </si>
  <si>
    <t>Supply and Delivery of Biofilter Inlet Line Drain Valve Internals</t>
  </si>
  <si>
    <t>Ductile, DN 80, PN16, flanged gate valve, with stem cap</t>
  </si>
  <si>
    <t>Isolate, Decommissioning and Stripping of Biofilter Inlet Line Drain Valve</t>
  </si>
  <si>
    <t>BIO REATOR</t>
  </si>
  <si>
    <t>Isolate, Decommissioning and Stripping of Bioreactor Inlet Hand Rake Screen</t>
  </si>
  <si>
    <t>Hand rake course screen at 45°, 1,000 mm (W) x 1,000 mm (H) with 20 mm openings, made from stainless steel flat bar, complete with drying or washing area or drip tray and rake</t>
  </si>
  <si>
    <t>Supply and Delivery of Bioreactor Inlet Flow Meter</t>
  </si>
  <si>
    <t>Installation, Testing and Commissioning of Bioreactor Inlet Flow Meter</t>
  </si>
  <si>
    <t xml:space="preserve">Supply, Delivery and Installation of Level Gauge </t>
  </si>
  <si>
    <t xml:space="preserve">1000mm Stainless Steel Level Staff Gauge </t>
  </si>
  <si>
    <t>Isolate, Decommissioning and Stripping of Bioreactor Mixers</t>
  </si>
  <si>
    <t>Surface mounted top entry slow speed mixer comprising of 1.5 kW, 380V motor, gearbox, shaft and propeller.</t>
  </si>
  <si>
    <t>Travel and accommodation and subsistence cost for the Employer/Employer's representative to witness factory acceptance testing.</t>
  </si>
  <si>
    <t>Charge required by Contractor on sub-item above, for administration, attendance and profit.</t>
  </si>
  <si>
    <t>Installation, Testing and Commissioning of Bioreactor Mixers</t>
  </si>
  <si>
    <t>Isolate, Decommissioning and Stripping of Bioreactor Surface Aerators</t>
  </si>
  <si>
    <t>Surface mounted top entry slow speed surface aerators comprising of 22 kW,  gearbox, shaft and impeller.</t>
  </si>
  <si>
    <t>Refurbish, Supply and Delivery of Bioreactor Surface Aerators</t>
  </si>
  <si>
    <t>Refurbish surface aerator impellers.
Refer to ID tag 24-SA01, 24-SA02, 24-SA03 on P&amp;ID 10909001-7004.</t>
  </si>
  <si>
    <t>Supply and delivery 30 kW 400V 4P IP66 motor, Motor weather hood, Double reduction helical gear speed reducer, Integrated gear drive and gearbox. 
Refer to ID tag 24-EM01, 24-EM02, 24-EM03, 24-B01, 24-B02, 24-B03 on P&amp;ID 10909001-7004.</t>
  </si>
  <si>
    <t>Installation, Testing and Commissioning of Bioreactor Surface Aerators</t>
  </si>
  <si>
    <t>Surface mounted top entry slow speed surface aerators comprising of 30 kW 400V 4P IP66 motor, Motor weather hood, Double reduction helical gear speed reducer, Integrated gear drive and gearbox.
Refer to ID tag 24-SA01, 24-SA02, 24-SA03, 24-SA04, 24-SA05, 24-SA06 on P&amp;ID 10909001-7004.</t>
  </si>
  <si>
    <t>Isolate, Decommissioning and Stripping of Bioreactor A Recycle Pump</t>
  </si>
  <si>
    <t>Existing Axial flow propeller A recycle pumps</t>
  </si>
  <si>
    <t>Refurbish and Delivery of Bioreactor 
A-Recycle Pump</t>
  </si>
  <si>
    <t>Axial flow propeller pumps with fixed pitch blades for high capacity low head pumping. 
Fluid: Screened Sewage.
Rated power: 3.0kW
Motor: 3 Phase, 50Hz
Refer to ID tag 24-AP01, 24-AP02 on P&amp;ID 10909001-7004.</t>
  </si>
  <si>
    <t>Installation, Testing and Commissioning of Bioreactor A-Recycle Pump</t>
  </si>
  <si>
    <t>Axial flow propeller pumps with fixed pitch blades for high capacity low head pumping. 
Fluid: Screened Sewage
Rated power: 3.0kW
Motor: 3 Phase, 50Hz
Refer to ID tag 24-AP01, 24-AP02 on P&amp;ID 10909001-7004.</t>
  </si>
  <si>
    <t>Supply, Delivery, Installation, Testing and Commissioning of Flow Skimmer</t>
  </si>
  <si>
    <t>Flow Skimmer</t>
  </si>
  <si>
    <t>Isolate, Decommissioning and Stripping of Bioreactor WAS Pump</t>
  </si>
  <si>
    <t>Existing submersible WAS pumps</t>
  </si>
  <si>
    <t>Supply and Delivery of Bioreactor WAS Pump</t>
  </si>
  <si>
    <t>Installation, Testing and Commissioning of Bioreactor WAS Pump</t>
  </si>
  <si>
    <t>Isolate, Decommissioning and Stripping of Bioreactor WAS Pipe Line and Fittings</t>
  </si>
  <si>
    <t>DN 150 Ball Check Valve</t>
  </si>
  <si>
    <t>DN 150 Ductile Gate Valve</t>
  </si>
  <si>
    <t>DN 150 Wafer Check Valve</t>
  </si>
  <si>
    <t>DN 80 304 Stainless Steel Piping</t>
  </si>
  <si>
    <t>DN 80 Ball Check Valve, PN 10, PN 16 Flanges, Ductile iron, NBR rubber lined ball, self cleaning, For wastewater treatment, NBR rubber O-ring, Bolt, Washer and Nut in Stainless steel, including bolt sleeve and washer kit to prevent galvanic reaction.
Refer to ID tag 28-NRV01, 28-NRV02, 28-NRV03, 28-NRV04 on P&amp;ID 10909001-7012.</t>
  </si>
  <si>
    <t xml:space="preserve">Supply and Delivery of Level Probes at WAS Sump </t>
  </si>
  <si>
    <t>Supply and Delivery of Pressure Sensor on WAS Pipeline</t>
  </si>
  <si>
    <t>Supply and Delivery of Flow Meter at WAS Outlet</t>
  </si>
  <si>
    <t>Installation, Testing and Commissioning of Flow Meter at WAS Outlet</t>
  </si>
  <si>
    <t>Reinstating Supports, Cleaning and Painting of Pipes ranging from DN 100 to DN 200</t>
  </si>
  <si>
    <t>DN 100 epoxy painted, galvanised piping including supports and fittings</t>
  </si>
  <si>
    <t>DN 150 epoxy painted, galvanised piping including supports and fittings</t>
  </si>
  <si>
    <t>DN 200 epoxy painted, galvanised piping including supports and fittings</t>
  </si>
  <si>
    <t>Clarifier</t>
  </si>
  <si>
    <t>CLARIFIER</t>
  </si>
  <si>
    <t>Supply, Delivery and Installation, Testing and Commissioning of Clarifier Equipment</t>
  </si>
  <si>
    <t>Clarifier Drive Unit complete with motor, gearbox and coupling to clarifier bridge wheels.
Refer to ID tag 26-EM01 on P&amp;ID 10909001-7005.</t>
  </si>
  <si>
    <t>Replacement of Clarifier Bridge Items</t>
  </si>
  <si>
    <t xml:space="preserve">Telescopic Weir </t>
  </si>
  <si>
    <t>Complete refurbishment of Clarifier bridge structure</t>
  </si>
  <si>
    <t>Replacement of scraper rubber installations</t>
  </si>
  <si>
    <t>RAS PUMP STATION</t>
  </si>
  <si>
    <t>Supply and Delivery of RAS Pumps at RAS Pump Station</t>
  </si>
  <si>
    <t>Installation, Commissioning and Testing of RAS Pumps at RAS Pump Station</t>
  </si>
  <si>
    <t>Supply and Delivery of Level Probes at RAS Pump Station</t>
  </si>
  <si>
    <t xml:space="preserve">Installation, Commissioning and Testing of Level Probes at WAS Sump </t>
  </si>
  <si>
    <t>Isolate, Decommissioning of RAS Pump Station Pipe Line and fittings</t>
  </si>
  <si>
    <t>DN 100 Ball Check Valve</t>
  </si>
  <si>
    <t>DN 100 Ductile Gate Valve Internals</t>
  </si>
  <si>
    <t>DN 25 Air Release Valve</t>
  </si>
  <si>
    <t>DN 150 Ball Check Valve, PN 10, PN16 Flanged, Ductile Iron.Stainless steel Bolts, Washers and Nuts including bolt sleeve and washer kit to prevent galvanic reaction.
Refer to ID tag 27-NRV01, 27-NRV02, 27-NRV03 on P&amp;ID 10909001-7005.</t>
  </si>
  <si>
    <t>DN 150 304 Flanged Stainless Steel Piping, including Fittings, Stainless steel Bolts, Washers, Gaskets and Nuts.</t>
  </si>
  <si>
    <t>Supply and Delivery of Material Handling, Lifting, Hoist Equipment</t>
  </si>
  <si>
    <t>Monorail stoppers</t>
  </si>
  <si>
    <t>Stickers</t>
  </si>
  <si>
    <t>Installation, Testing and Commissioning of Material Handling, Lifting, Hoist Equipment</t>
  </si>
  <si>
    <t>Touch painting/epoxy</t>
  </si>
  <si>
    <t>m²</t>
  </si>
  <si>
    <t>Ponds</t>
  </si>
  <si>
    <t>CHLORINE DOSING</t>
  </si>
  <si>
    <t>Supply and Delivery of the Chlorine Doser</t>
  </si>
  <si>
    <t>HTH 180KG Industrial Chip Doser. Or similar approved by the engineer.</t>
  </si>
  <si>
    <t>Calcium Hypochlorite in 25 kg drums</t>
  </si>
  <si>
    <t>Installation, Testing and Commissioning of the Chlorine Dosing Plant</t>
  </si>
  <si>
    <t>Supply, Delivery, Installation and Commissioning of Chlorine Dosing Pipe Line and Fittings</t>
  </si>
  <si>
    <t>DN 25 HDPE piping including supports and fittings</t>
  </si>
  <si>
    <t>DN 50 HDPE piping including supports and fittings</t>
  </si>
  <si>
    <t>DN25 Rotameter
Range 1000-10000L/H
Refer to ID tag 31-FG01 on P&amp;ID 10909001-7006</t>
  </si>
  <si>
    <t>DN 50 Ball Valve 
Refer to ID tag 31-BV05 on P&amp;ID 10909001-7006</t>
  </si>
  <si>
    <t>DN 25 Diaphragm Valve
Refer to ID tag 31-DV02 on P&amp;ID 10909001-7006</t>
  </si>
  <si>
    <t>Manually operated chain block for a lifting capacity of 1 tons in accordance with SANS 1594:2007, or similar international quality standard, complete with all lifting tackle and cable required for the safe operation of the chain block. HOL to be ±3 m.  Tested according to OHS ACT 85 of 1993 clause 18 and manufacturer standards/specifications, as minimum.</t>
  </si>
  <si>
    <t>Manually operated beam trolley (crawl) in accordance with SANS1824/EN13157, or similar international quality standard, with geared chain drive (plain travel) and manual brake for a lifting capacity of 1 tons. Beam trolley (crawl) to operate on monorail run way beam, 254x146x37, I-beam profile. Chain height at approximately 1.5m or 0.5m from floor.</t>
  </si>
  <si>
    <t>FINAL EFFLUENT FLOW MEASUREMENT</t>
  </si>
  <si>
    <t>Supply and Delivery of Effluent Flow Meter</t>
  </si>
  <si>
    <t>Ultrasonic level measurement complete with sensor, converter device and transducer, data logger complete. Made in Stainless steel Includes:
(a) Sensor;
(b) Converter device;
(c) Data logger
(d) Connection to power supply
(d) All required installation cables, conduit, trunking, materials, weather-proof panels, and consumables to render a complete and working installation. 
Refer to ID tag 34-LE01 on P&amp;ID 10909001-7007.</t>
  </si>
  <si>
    <t>Installation, Testing and Commissioning of Effluent Meter</t>
  </si>
  <si>
    <t>DN 80 Ball Check Valve, PN16, flanged,Stainless steel Bolts, Washers and Nuts including bolt sleeve and washer kit to prevent galvanic reaction.
Refer to ID tag 35-NRV01, 35-NRV02 on P&amp;ID 10909001-7006.</t>
  </si>
  <si>
    <t>DN 80 Ductile Gate Valve, PN16, flanged, Stainless steel Bolts, Washers and Nuts including bolt sleeve and washer kit to prevent galvanic reaction.
Refer to ID tag 35-GV01, 35-GV02 on P&amp;ID 10909001-7006.</t>
  </si>
  <si>
    <t>DN 80 304 Flanged Stainless Steel Piping, including Fittings, Stainless steel Bolts, Washers, Gaskets and Nuts.</t>
  </si>
  <si>
    <t>Supply and Delivery of Pressure Sensor on Water Reuse Pipeline</t>
  </si>
  <si>
    <t>Supply and Delivery of Operation and Maintenance Test Equipment and Consumables</t>
  </si>
  <si>
    <t>Imhoff cones and stand</t>
  </si>
  <si>
    <t>pH meter</t>
  </si>
  <si>
    <t>EC meter</t>
  </si>
  <si>
    <t>Spectrophotometer</t>
  </si>
  <si>
    <t>Chlorine Comparator</t>
  </si>
  <si>
    <t>Ammonia Comparator</t>
  </si>
  <si>
    <t>DN 80,Gate Valve, PN10, SS stem, SANS 1123 flanges, Ductile iron body, Face to Face dimensions according to SANS 665, EPDM rubber wedge, epoxy finish.  
Refer to ID tag 48-GV01, 48-GV02, 48-GV03, 48-GV04, 48-GV05, 48-GV06, 48-GV07, 48-GV08 on P&amp;ID 10909001-7010.</t>
  </si>
  <si>
    <t>DN 80 304SS pipework sets, supporting Gate Valve installations, complete with flanges, fittings, incl. elbows and fixing brackets, as shown on General Arrangement</t>
  </si>
  <si>
    <t>C2.1.2</t>
  </si>
  <si>
    <t>sum</t>
  </si>
  <si>
    <t>Demolition</t>
  </si>
  <si>
    <t>Demolition of existing damaged concrete pallisade fence, 2.4m high</t>
  </si>
  <si>
    <t>m3</t>
  </si>
  <si>
    <t>Remove rubble from site to a designated dumping site</t>
  </si>
  <si>
    <t>m³</t>
  </si>
  <si>
    <t>730mm dia, at bottom of fence</t>
  </si>
  <si>
    <t>730mm dia, at top of fence</t>
  </si>
  <si>
    <t>0.2m w x 0.1m deep x length: excavate, place and cure. All inclusive rate</t>
  </si>
  <si>
    <t>2.4m high x 4m long; all inclusive</t>
  </si>
  <si>
    <t>2.4m high x1.2m wide; all inclusive</t>
  </si>
  <si>
    <t>Type 2 Fence: For Generator Area (Mains)</t>
  </si>
  <si>
    <t>Type 2 Fence: For Generator Area (Back-up)</t>
  </si>
  <si>
    <t>Remove silt, mud, debris from Wastewater tank / vessel , dry and dispose to registered landfill site</t>
  </si>
  <si>
    <t xml:space="preserve">Trench Excavations - not exceeding 1.2m deep </t>
  </si>
  <si>
    <t>Excavations: For chambers and holes - not exceeding 2m deep</t>
  </si>
  <si>
    <t>Selected granular &amp; fill material for pipe bedding:</t>
  </si>
  <si>
    <t>Excavations</t>
  </si>
  <si>
    <t>Import selected granular material (G7) and compact to 93% MOD AASHTO (100% for sand)</t>
  </si>
  <si>
    <t>Backfilling from on-site / stockpile to trenches, holes, etc. Compact to 93% MOD AASHTO unless otherwise indicated</t>
  </si>
  <si>
    <t>Spoil excavated material on site; 5km freehaul</t>
  </si>
  <si>
    <t>UPVC Pressure Pipe Class 6 - Buried cable duct</t>
  </si>
  <si>
    <t>50mm OD UPVC Pressure Pipe Class 6</t>
  </si>
  <si>
    <t>90mm OD UPVC Pressure Pipe Class 6</t>
  </si>
  <si>
    <t>110mm OD UPVC Pressure Pipe Class 6</t>
  </si>
  <si>
    <t>160mm OD UPVC Pressure Pipe Class 6</t>
  </si>
  <si>
    <t>UPVC Drainage Pipe Class 34</t>
  </si>
  <si>
    <t>110mm UPVC Pipe Cl34 (supply only)</t>
  </si>
  <si>
    <t>160mm UPVC Pipe Cl34 (supply only)</t>
  </si>
  <si>
    <t>Water and Sewerage</t>
  </si>
  <si>
    <t>250mm OD UPVC Pressure Pipe Class 6</t>
  </si>
  <si>
    <t>UPVC Pressure Pipe Class 9</t>
  </si>
  <si>
    <t>75mm OD UPVC Pressure Pipe Class 9</t>
  </si>
  <si>
    <t>90mm OD UPVC Pressure Pipe Class 9</t>
  </si>
  <si>
    <t>110mm OD UPVC Pressure Pipe Class 9</t>
  </si>
  <si>
    <t>160mm OD UPVC Pressure Pipe Class 9</t>
  </si>
  <si>
    <t>200mm OD UPVC Pressure Pipe Class 9</t>
  </si>
  <si>
    <t>250mm OD UPVC Pressure Pipe Class 9</t>
  </si>
  <si>
    <t>HDPE Pipes</t>
  </si>
  <si>
    <t>32mm PE100 PN6.3 (supply &amp; lay in trench)</t>
  </si>
  <si>
    <t>40mm PE100 PN6.3 (supply &amp; lay in trench)</t>
  </si>
  <si>
    <t>50mm PE100 PN6.3 (supply &amp; lay in trench)</t>
  </si>
  <si>
    <t>63mm PE100 PN6.3 (supply &amp; lay in trench)</t>
  </si>
  <si>
    <t>75mm PE100 PN6.3 (supply &amp; lay in trench)</t>
  </si>
  <si>
    <t>90mm PE100 PN6.3 (supply &amp; lay in trench)</t>
  </si>
  <si>
    <t>110mm PE100 PN6.3 (supply &amp; lay in trench)</t>
  </si>
  <si>
    <t>PE100 Pressure Pipe Class 6 (PN6.3)</t>
  </si>
  <si>
    <t>PE100 Pressure Pipe Class 10</t>
  </si>
  <si>
    <t>32mm PE100 PN10 (supply &amp; lay in trench)</t>
  </si>
  <si>
    <t>40mm PE100 PN10 (supply &amp; lay in trench)</t>
  </si>
  <si>
    <t>50mm PE100 PN10 (supply &amp; lay in trench)</t>
  </si>
  <si>
    <t>75mm PE100 PN10 (supply &amp; lay in trench)</t>
  </si>
  <si>
    <t>90mm PE100 PN10 (supply &amp; lay in trench)</t>
  </si>
  <si>
    <t>225mm PE100 PN10 (supply &amp; lay in trench)</t>
  </si>
  <si>
    <t>PE100 Pressure Pipe Class 12</t>
  </si>
  <si>
    <t>32mm PE100 PN12.5 (supply &amp; lay in trench)</t>
  </si>
  <si>
    <t>40mm PE100 PN12.5 (supply &amp; lay in trench)</t>
  </si>
  <si>
    <t>50mm PE100 PN12.5 (supply &amp; lay in trench)</t>
  </si>
  <si>
    <t>90mm PE100 PN12.5 (supply &amp; lay in trench)</t>
  </si>
  <si>
    <t>110mm PE100 PN12.5 (supply &amp; lay in trench)</t>
  </si>
  <si>
    <t>125mm PE100 PN12.5 (supply &amp; lay in trench)</t>
  </si>
  <si>
    <t>Steel Pipe (SS)</t>
  </si>
  <si>
    <t>Supply, Install, Fix to existing above ground structure and test</t>
  </si>
  <si>
    <t>DN80, SS 304 Pipe, Tube (supply and install, test, complete)</t>
  </si>
  <si>
    <t>DN100, SS 304 Pipe, Tube (supply and install, test, complete)</t>
  </si>
  <si>
    <t>DN150, SS 304 Pipe, Tube (supply and install, test, complete)</t>
  </si>
  <si>
    <t>Supply and install (excluding bedding, backfill, excavations)</t>
  </si>
  <si>
    <t>DN100 DI Sewer Pipe (PAM Saint Gobain, "Integral) or similar</t>
  </si>
  <si>
    <t>DN300 DI Sewer Pipe (PAM Saint Gobain, "Integral) or similar</t>
  </si>
  <si>
    <t>DN450 DI Sewer Pipe (PAM Saint Gobain, "Integral) or similar</t>
  </si>
  <si>
    <t>Concrete pipes: Sewer with sacrificial layer (Spigot &amp; Socket, Class 50D)</t>
  </si>
  <si>
    <t>Concrete pipe culvert 300mm dia (class 50D), Spigot and socket, class B bedding</t>
  </si>
  <si>
    <t>Concrete pipe culvert 375mm dia (class 50D), Spigot and socket, class B bedding</t>
  </si>
  <si>
    <t>Concrete pipe culvert 450mm dia (class 50D), Spigot and socket, class B bedding</t>
  </si>
  <si>
    <t>Concrete pipe culvert 525mm dia (class 50D), Spigot and socket, class B bedding</t>
  </si>
  <si>
    <t>Concrete pipe culvert 600mm dia (class 50D), Spigot and socket, class B bedding</t>
  </si>
  <si>
    <t>Concrete pipe culvert 675mm dia (class 50D), Spigot and socket, class B bedding</t>
  </si>
  <si>
    <t>Trench Excavations - not exceeding 2m deep (single pipe trenches)</t>
  </si>
  <si>
    <t>Trench Excavations - not exceeding 2m deep (multiple pipes in trench)</t>
  </si>
  <si>
    <t>Import selected fill material (G7) and compact to 93% MOD AASHTO (100% for sand)</t>
  </si>
  <si>
    <t>Backfilling from on-site / stockpile to trenches, holes, etc. Compact to 98% MOD AASHTO unless otherwise indicated</t>
  </si>
  <si>
    <t>Specials &amp; Fittings</t>
  </si>
  <si>
    <t>Trench Excavations - not exceeding 1.5m deep</t>
  </si>
  <si>
    <t>Incl, Valves (DN50 x 2), scour valve, water meter &amp; water meter chamber</t>
  </si>
  <si>
    <t>Water standpipe &amp; tap installation complete  for water re-use point of use</t>
  </si>
  <si>
    <t>Excavations: For all works at Inlet works</t>
  </si>
  <si>
    <t>Excavate in all materials (other tha hard and boulder) and spoil incl. 5km freehaul</t>
  </si>
  <si>
    <t>Excavations: Extra over: Hard rock</t>
  </si>
  <si>
    <t>Excavations: Extra over: Boulders class A</t>
  </si>
  <si>
    <t>Rip and compact in-situ (0.1m thk) to 93% MOD AASHTO</t>
  </si>
  <si>
    <t>Import G7 amd compact to 95% MOD AASHTO</t>
  </si>
  <si>
    <t>GMS Handrails: All inclusive rate for supply, delivery and installation. Horizontal galvanised ball type balustrades 1000mm high, 2 Rail system consisting of continous 34mm external diameter x 2.4mm thick handrails with 43mm external diameter x 2.5mm thick uprights stanchions welded to 100mm diameter circular base plates bolted to concrete / steel with M12 stainless steel bolts (80mm long chemset bolts for concrete fastening)</t>
  </si>
  <si>
    <t>Site clearance</t>
  </si>
  <si>
    <t>Remove topsoil to nominal depth of 100mm and stockpile</t>
  </si>
  <si>
    <t>(a) Excavate for canopy base footings in all materials to depth specified in drawings</t>
  </si>
  <si>
    <t>Install vertical flow straightener bars upstream of existing flume location</t>
  </si>
  <si>
    <t>Partial demolition and rebuild of existing parshall flume to improve accuracy</t>
  </si>
  <si>
    <t>Concrete base slab (0.5m x 0.5m x 0.1m with 1m high enclosed metal kios for ultrasonic converted</t>
  </si>
  <si>
    <t>Remove existing brick paving and stockpile for re-use</t>
  </si>
  <si>
    <t>m2</t>
  </si>
  <si>
    <t>Relay existing clay brick paving from on-site stockpile; herringbone arrangement</t>
  </si>
  <si>
    <t>Supply and place jointing sand and compact with plate compactor</t>
  </si>
  <si>
    <t>In-situ concrete grade 30 / 19 for edge to paving header course</t>
  </si>
  <si>
    <t>Stippled plaster on brickwork: On walls and window cills
(Interior &amp; Exterior - Entire surface Area)</t>
  </si>
  <si>
    <t>New steel door / roller shutter</t>
  </si>
  <si>
    <t>New geyser: Complete installation, including drip tray, geyser and fittings in compliance with SANS 10254. Geyser type: Kwikot Superline 400 Dual (DSG-100-5, 100L ) or similar approved</t>
  </si>
  <si>
    <t>New windows and burglar bars</t>
  </si>
  <si>
    <t xml:space="preserve">Cable Draw-pit Chamber (750mm x 750mm x 0.8m deep) complete with secure lid &amp; cable draw ropes </t>
  </si>
  <si>
    <t>Roadbed</t>
  </si>
  <si>
    <t>Rip and compact in-situ (0.15m thk) to 93% MOD AASHTO</t>
  </si>
  <si>
    <t>G7: Under floors, steps, pavings, etc. Roadworks. Compact to 93% / 100% (for SAND) MOD AASHTO: 0.15m thk</t>
  </si>
  <si>
    <t>G5: Under floors, steps, pavings, etc. Compact to 98% MOD AASHTO: 0.3m thk</t>
  </si>
  <si>
    <t>Contractor's obligations in respect of Health and Safety</t>
  </si>
  <si>
    <t>Contractor's obligations in respect of Environmental Management:</t>
  </si>
  <si>
    <t>days</t>
  </si>
  <si>
    <t>prov sum</t>
  </si>
  <si>
    <t>Install RSV Gate Valve, DN100 (with valve cap) - for WAS rising main with reticulation to sludge drying beds as per site layout drawing</t>
  </si>
  <si>
    <t>Resilient Seal Gate Valve (RSV), DN 400, Flanged,  Valve complete with Valve Cap [for Ponds - anticipated replacement]</t>
  </si>
  <si>
    <t>Install new GMS overflow weir and syphon pipework</t>
  </si>
  <si>
    <t>Palmer Bowlus Type Flow Meter - for DN300 pipe, complete with stubs (PVC material)</t>
  </si>
  <si>
    <t>Remove the existing media an place in stockpile near bio-filter for sieving and re-use (sieving and re-use construction measured elsewhere)</t>
  </si>
  <si>
    <t xml:space="preserve">Sieve and group removed media into 5 no of size ranges (40mm size, 50mm size, 63mm size, 75mm size and 100mm size) </t>
  </si>
  <si>
    <t xml:space="preserve">Re-use existing sieved media and install in respective layers </t>
  </si>
  <si>
    <t>Import and install replacement media to make up shortfall: average 40mm size stone</t>
  </si>
  <si>
    <t>Import and install replacement media to make up shortfall: average 50mm size stone</t>
  </si>
  <si>
    <t>Import and install replacement media to make up shortfall: average 63mm size stone</t>
  </si>
  <si>
    <t>Import and install replacement media to make up shortfall: average 75mm size stone</t>
  </si>
  <si>
    <t>Import and install replacement media to make up shortfall: average 100mm size stone</t>
  </si>
  <si>
    <t>Supply and install dish-shaped rainwater channel (PCC - W1) to top of bio-filter and use concrete mortar to fix in place</t>
  </si>
  <si>
    <t>Improve drainage to earth embankment
Repair overflow / gutter to top of structure</t>
  </si>
  <si>
    <t>Rip and compact in-situ (0.15m thk) to 93% MOD AASHTO
For area under concrete slab and for turning area. Total area: 29m x 24m</t>
  </si>
  <si>
    <t>Cut to spoil incl. 5km freehaul; Intermediate excavation</t>
  </si>
  <si>
    <t>Hollow clay plaster brick: Apollo NFP Maxi Clay: 222 x 114 x 90 (for use in sludge drying bed media layer)</t>
  </si>
  <si>
    <t xml:space="preserve">no </t>
  </si>
  <si>
    <t>Imported 9mm Stone for 100mm thk layer</t>
  </si>
  <si>
    <t>Imported Course River Sand for 100mm thk layer</t>
  </si>
  <si>
    <t>Imported 13mm Stone (for filter drain)</t>
  </si>
  <si>
    <t>Geotextile: A2 Bidim for filter drain</t>
  </si>
  <si>
    <t>Slotted Drain Pipe, 110mm OD Kaytech Kaypipe or similar approved</t>
  </si>
  <si>
    <t>Cut and fill, for platforms</t>
  </si>
  <si>
    <t>Spoil remaining excavated material within 5km freehaul</t>
  </si>
  <si>
    <t>G5: Under floors, steps, pavings, etc. Base course. Compact to 98% MOD AASHTO</t>
  </si>
  <si>
    <t>G7: Under floors, steps, pavings, etc. Roadworks. Compact to 93% / 100% (for SAND) MOD AASHTO</t>
  </si>
  <si>
    <t>Sludge Removal: estimated 4375 m3,
Open face excavation</t>
  </si>
  <si>
    <t>Remove and dispose of legally within 20km freehaul</t>
  </si>
  <si>
    <t>Excavate 1m x 1m hole  x 1m deep following sludge removal to confirm liner system for each lagoon. Repair PE liner (where found) and re-compact all layers upon completion. SANAS Lab technician / geologist to do soil profiling and Attenberg limits</t>
  </si>
  <si>
    <t>Remove concrete fence post and rubble from manhole (MH6)</t>
  </si>
  <si>
    <t>Minor works: Drain &amp; clean interior of manhole from silt and rubbish</t>
  </si>
  <si>
    <t>Replace 600mm diameter ductile iron lid and frame with secure lockable DI cover to suit existing opening. Cast 80mm grade 25 / 19 concrete to top of frame</t>
  </si>
  <si>
    <t xml:space="preserve">Replace 560mm MD concrete lid (560mm circular diameter) with new concrete lid (like for like) </t>
  </si>
  <si>
    <t>Secure existing frame with 80mm thk grade 30 / 19 concrete to top of frame with smooth steel float finish: 2 no of manholes</t>
  </si>
  <si>
    <t>Light Duty plastic cover and frame to 1.5m x 1.5m opening (underlying GMS grid &amp; frame measured elsewhere)</t>
  </si>
  <si>
    <t>Light Duty plastic cover and frame to 1.0m x 1.0m opening (underlying GMS grid &amp; frame measured elsewhere)</t>
  </si>
  <si>
    <t>Light Duty plastic cover and frame to 1.0m x 1.5m opening (underlying GMS grid &amp; frame measured elsewhere)</t>
  </si>
  <si>
    <t>RAS valve chamber:
Light Duty plastic cover and frame to 1.0m x 1.5m opening (underlying GMS grid &amp; frame measured elsewhere)</t>
  </si>
  <si>
    <t>Re-build existing manholes (changes to invert floor level &amp; pipe openings, benching) with manhole up to 3m depth</t>
  </si>
  <si>
    <t xml:space="preserve">For manhole up to  DN1500 size PCC Manhole (existing) </t>
  </si>
  <si>
    <t>Install new manholes: For Sludge Drying Beds; Filtrate Pipe</t>
  </si>
  <si>
    <t>Install new manhole: DN 1000 PCC circular manhole complete with cover and lid up to 1.5m depth</t>
  </si>
  <si>
    <t>Install new manholes: For Sludge Drying Beds; New scum removal pipeline (Imhoff Tank to Sludge Drying Beds)</t>
  </si>
  <si>
    <t>Install new manholes: For Clarifier Influent Control Valve</t>
  </si>
  <si>
    <t>Install new manhole: DN 1000 PCC circular manhole complete with cover and lid up to 2.2m depth</t>
  </si>
  <si>
    <t>Install new manholes: For WAS Rising Main and BNRAS high-flow by-pass sewer</t>
  </si>
  <si>
    <t>Install new manhole: DN 1000 PCC circular manhole complete with cover and lid up to 1.0m depth</t>
  </si>
  <si>
    <t>Rectangular valve chamber complete (for WAS rising main flow-split control, valve chamber): 1.5m L x 0.9m wide x 0.9m deep. Complete with lockable plastic lids, excluding pipe fittings</t>
  </si>
  <si>
    <t>Handstops</t>
  </si>
  <si>
    <t>Aluminium Handstop + frame: 200 wide x 500mm high (Imhoff Tank), Gereg Sewage &amp; Water Equipment o.s.a.</t>
  </si>
  <si>
    <t>Aluminium Handstop + frame: 1000 wide x 545mm high (Inlet chamber to Bio-filter), Gereg Sewage &amp; Water Equipment o.s.a.</t>
  </si>
  <si>
    <t>Aluminium Handstop + frame: 300 wide x 1000mm high (Inlet works, maint channel), Gereg Sewage &amp; Water Equipment o.s.a.</t>
  </si>
  <si>
    <t>Aluminium Handstop + frame: 800 wide x 1000mm high (Inlet works, downstr end of ex grit channel), Gereg Sewage &amp; Water Equipment o.s.a.</t>
  </si>
  <si>
    <t>Galvanised chain (1m length) and wall mounted GMS bracket for securing handstop</t>
  </si>
  <si>
    <t>Sluice Valves: Refurbish</t>
  </si>
  <si>
    <t>Ex penstock valves not replaced; grease moving parts and paint all CI metal work with red oxy primer and topcoat</t>
  </si>
  <si>
    <t>Remove and replace components:</t>
  </si>
  <si>
    <t>Remove valve cap &amp; replace: DN450 square sluice valve</t>
  </si>
  <si>
    <t>Remove valve cap &amp; replace: DN600 square sluice valve</t>
  </si>
  <si>
    <t>Wall mounted sluice gate valve: Test, if faulty and in poor condition, then remove and replace existing in whole</t>
  </si>
  <si>
    <t>Test and inspect exusting sluice valve and grease all moving parts</t>
  </si>
  <si>
    <t>Replace wall mounted sluice gate complete</t>
  </si>
  <si>
    <t>Remove existing wall mounted sluice gate and frame (complete unit): DN300 pipe opening. Manhole up to 2m deep</t>
  </si>
  <si>
    <t>Remove existing wall mounted sluice gate and frame (complete unit): DN450 pipe opening. Manhole up to 3m deep</t>
  </si>
  <si>
    <t>Remove existing wall mounted sluice gate and frame (complete unit): DN600 pipe opening. Manhole up to 4m deep</t>
  </si>
  <si>
    <t>Wall Mounted Sluice Gate: For manhole depth up to 3m.
Size: DN300 pipe opening, on-seat pressure.
Complete unit incl. frame, brackets, seals, flush invert, T-key cap. Gereg or similar approved</t>
  </si>
  <si>
    <t>Wall Mounted Sluice Gate: For manhole depth up to 3m.
Size: DN450 pipe opening, on-seat pressure.
Complete unit incl. frame, brackets, seals, flush invert, T-key cap. Gereg or similar approved</t>
  </si>
  <si>
    <t>Wall Mounted Sluice Gate: For manhole depth up to 4.15m.
Size: DN600 pipe opening, on-seat pressure.
Complete unit incl. frame, brackets, seals, flush invert, T-key cap. Gereg or similar approved</t>
  </si>
  <si>
    <t>Channel Sluice Gates (New)</t>
  </si>
  <si>
    <t>Install Channel Sluice Gate (manual screw type, type G, frame imbedded in floor. Pickled &amp; Passivated SS 304L. Complete with handwheel and neoprene seals. For the following sizes:</t>
  </si>
  <si>
    <t>300 mm wide x 1000 mm deep (for maint channel)</t>
  </si>
  <si>
    <t>700 mm wide x 1000 mm deep (for inlet works channels)</t>
  </si>
  <si>
    <t>801 mm wide x 1000 mm deep (for upstream end of grit channels)</t>
  </si>
  <si>
    <t>GMS Handrailings (Flow Control chamber to BNRAS, strategic locations)</t>
  </si>
  <si>
    <t>GMS Handrailings (Existing Imhoff Tank)</t>
  </si>
  <si>
    <t>Flow Meter Improvements (Civils Only)</t>
  </si>
  <si>
    <t>Concrete base slab (0.8m x 0.8m x 0.3m  for ultrasonic clamp-on flow meter's steel mesh enclosed box (see item below).</t>
  </si>
  <si>
    <t>Steel enclosed mesh and frame (high security) to enclose pipe section and ultrasonic clamp-on flow meter</t>
  </si>
  <si>
    <t>GMS Handrailings (Bio-filter access platform &amp; walkway)</t>
  </si>
  <si>
    <t>GMS Handrailings (BNRAS)</t>
  </si>
  <si>
    <t>Pipework</t>
  </si>
  <si>
    <t>MCC Building</t>
  </si>
  <si>
    <t>Refurbish existing interior: paint, windows, glazing</t>
  </si>
  <si>
    <t>Roller shutter door + outer protection</t>
  </si>
  <si>
    <t>Blinding layer - grade 15/20</t>
  </si>
  <si>
    <t>Cement plaster steel trowelled on concrete: on interior walls</t>
  </si>
  <si>
    <t>Steel droor &amp; frame complete (Robmeg or similar): 890 x 2000mm</t>
  </si>
  <si>
    <t xml:space="preserve">Heavy duty, high security, roller shutter door, complete with lock: size: 0.9m x 2m opening </t>
  </si>
  <si>
    <t>Interior: Install HD Steel angle supports &amp; pine shelving to two no of walls. [Provisional sum on basis of contractor design]</t>
  </si>
  <si>
    <t>GMS Handrailings (RAS Sump)</t>
  </si>
  <si>
    <t>GMS Handrailings (Replace handrailings at outlet structures &amp; water re-use pump manhole)</t>
  </si>
  <si>
    <t>V-notch weir, SS304 to fit 1m width; installed at existing pond no3 outlet structure</t>
  </si>
  <si>
    <t>De-water Lagoons</t>
  </si>
  <si>
    <t>GMS Handrailing (Inlet Works channel, maintenance walkways &amp; grit channels, selected areas only)</t>
  </si>
  <si>
    <t>GMS Handrailing (Around vortex de-gritters)</t>
  </si>
  <si>
    <t>Building works</t>
  </si>
  <si>
    <t>Earthworks</t>
  </si>
  <si>
    <t>Import selected granular material (G7) and compact to 93% MOD AASHTO (100% for sand): 300mm thk</t>
  </si>
  <si>
    <t>Pipe Trenches</t>
  </si>
  <si>
    <t>Chlorination building (exist)</t>
  </si>
  <si>
    <t>Security Door: Heavy duty swing type:  2m high x 0.785m wide</t>
  </si>
  <si>
    <t>Heavy duty, high security, special swing type door to accommodate hoist beam: size: 2.4m x 2m with I-Beam opening, locking bar and lock</t>
  </si>
  <si>
    <t>Refurb ex bldg interior: painting</t>
  </si>
  <si>
    <t>Water re-use plastic tank: 10,000 L (Roto or similar approved. Supply and install</t>
  </si>
  <si>
    <t>Abstraction Works Chamber at Lagoon no 3 existing outlet structure: Install 1.8m dia PCC manhole ring complete with openings in bottom ring</t>
  </si>
  <si>
    <t>Valve Chamber in pond no 3 embankment; complete as per drawing no (internal pipework &amp; fittings measured in Mech Eng bill)</t>
  </si>
  <si>
    <t>Excavations  for pump base slab: measured as part of inlet works (see further above in bill)</t>
  </si>
  <si>
    <t>Granular G5 &amp; compacted to 95% MOD AASHTO : measuredas part of inlet works</t>
  </si>
  <si>
    <t>Stripping average 150mm thick layer of top soil and stockpiling on site for re-use of cut soil</t>
  </si>
  <si>
    <t>n/a</t>
  </si>
  <si>
    <t>Cut 400mm depth and spoil as directed by Engineer incl. 5km freehaul; Soft excavation</t>
  </si>
  <si>
    <t>Roadbed:
Rip and compact in-situ (0.1m thk) to 93% MOD AASHTO</t>
  </si>
  <si>
    <t>Import G8 and compact: 
Roadworks. Compact to 93% / 100% (for SAND) MOD AASHTO: 0.45m thk</t>
  </si>
  <si>
    <t>Import G7 and compact: 
Roadworks. Compact to 93% / 100% (for SAND) MOD AASHTO: 0.45m thk</t>
  </si>
  <si>
    <t>Import and compact G6: for road works. 
Compact to 95% MOD AASHTO: 0.15m thk</t>
  </si>
  <si>
    <t>Topsoil &amp; Excavation</t>
  </si>
  <si>
    <t>Layerworks</t>
  </si>
  <si>
    <t>Trench Excavations - not exceeding 2m deep</t>
  </si>
  <si>
    <t>300mm Conc Pipe (class 100 D) for road crossing laid in and including trenches not exceeding 1m deep</t>
  </si>
  <si>
    <t>Concrete grade 20 / 19 (see detail roads drawing 10909001-0300)</t>
  </si>
  <si>
    <t>Existing Staff Building nr MCC Plant Room</t>
  </si>
  <si>
    <t>Refurbish: new RC roof, windows, doors, services</t>
  </si>
  <si>
    <t>'Trox'' or equal and approved door type STS complete.  Door size 900 x 2100mm high</t>
  </si>
  <si>
    <t>Security Door: Heavy dudty, 2m high x 0.785m wide</t>
  </si>
  <si>
    <t>Meranti wood door: 890mm x 2000mm high</t>
  </si>
  <si>
    <t>Door frame: Steel: 900mm x 2100mm</t>
  </si>
  <si>
    <t>Aluminium window complete incl. frame and glass): Window sizes exceeding 0.5m² not exceeding 1m²</t>
  </si>
  <si>
    <t>Aluminium window complete incl. frame and glass): Window sizes exceeding 1m² not exceeding 1.5m²</t>
  </si>
  <si>
    <t>Burglar Bars to 5 no of windows: Guard house building.
20mm square bars, welded and epoxy coated. M8 x 40mm fasteners included</t>
  </si>
  <si>
    <t>Gypsy Vandal Resistant or equivalent low level 90 degree outlet washdown pan with vandal proof cistern, complete with heavy duty double flap toilet seat</t>
  </si>
  <si>
    <t>510 x 400mm, 'Daisy' or equivalent white vitreous china lavatory basin (code 7008) with one taphole, including integrated overflow and chainstay, bolted to wall</t>
  </si>
  <si>
    <t>Internal pipework for wash basin &amp; toilet - all inclusive sum</t>
  </si>
  <si>
    <t>Furniture: Varnished Pine counter</t>
  </si>
  <si>
    <t>Furniture: Office Chair</t>
  </si>
  <si>
    <t>Trench Excavations - Foundations: 0.8m deep</t>
  </si>
  <si>
    <t>Open face excavation: Floor slab</t>
  </si>
  <si>
    <t>Exceeding 2m and not exceeding 4m deep</t>
  </si>
  <si>
    <t>Drain, Clean &amp; inspect</t>
  </si>
  <si>
    <t>Demolitions</t>
  </si>
  <si>
    <t>Cleaning of channels</t>
  </si>
  <si>
    <t>Structural Concrete</t>
  </si>
  <si>
    <t>Inlet Works: Structural foundation concrete for washwater pump enclosure</t>
  </si>
  <si>
    <t>Roadworks</t>
  </si>
  <si>
    <t>Biofilter (Trickling Filter)</t>
  </si>
  <si>
    <t>Rebuild Store Room</t>
  </si>
  <si>
    <t>GMS Handrailing (Biofilter)</t>
  </si>
  <si>
    <t>Handrails</t>
  </si>
  <si>
    <r>
      <t>Inspect and clean (swob / jet) underfloor influent and sludge draw-off pipework (</t>
    </r>
    <r>
      <rPr>
        <b/>
        <sz val="9"/>
        <rFont val="Arial"/>
        <family val="2"/>
      </rPr>
      <t>Clarifier</t>
    </r>
    <r>
      <rPr>
        <sz val="9"/>
        <rFont val="Arial"/>
        <family val="2"/>
      </rPr>
      <t>)</t>
    </r>
  </si>
  <si>
    <r>
      <t>Existing pipes: Secure and re-paint (</t>
    </r>
    <r>
      <rPr>
        <b/>
        <sz val="9"/>
        <rFont val="Arial"/>
        <family val="2"/>
      </rPr>
      <t>BNRAS</t>
    </r>
    <r>
      <rPr>
        <sz val="9"/>
        <rFont val="Arial"/>
        <family val="2"/>
      </rPr>
      <t>)</t>
    </r>
  </si>
  <si>
    <t>RAS &amp; WAS Chamber</t>
  </si>
  <si>
    <t>Clear reeds, vegetation: overflow / spillway x3</t>
  </si>
  <si>
    <t>Clear by hand / by trimmer</t>
  </si>
  <si>
    <t>Cleaning of existing Manholes &amp; Chambers</t>
  </si>
  <si>
    <t>Replace existing manhole covers and secure</t>
  </si>
  <si>
    <t>Replace plastic covers to manholes</t>
  </si>
  <si>
    <t>DN25, SS 304 Pipe, Tube (suppl and install to ex structure)</t>
  </si>
  <si>
    <t>DN40, SS 304 Pipe, Tube (suppl and install to ex structure)</t>
  </si>
  <si>
    <t>DN80, SS 304 Pipe, Tube (suppl and install to ex structure)</t>
  </si>
  <si>
    <t>DN25 (32mm) GMS Pipe, threaded (supply &amp; install, complete)</t>
  </si>
  <si>
    <t>40 mm GMS Pipe, threaded (supply &amp; install, complete)</t>
  </si>
  <si>
    <t>50 mm GMS Pipe, threaded (supply &amp; install, complete)</t>
  </si>
  <si>
    <t>80 mm GMS Pipe, threaded (supply &amp; install, complete)</t>
  </si>
  <si>
    <t>90mm PE100 PN6.3 (supply and install to ex structure)</t>
  </si>
  <si>
    <t>Chlorine Contact Tank (exist)</t>
  </si>
  <si>
    <t>River Outfall, Erosion Protection Works</t>
  </si>
  <si>
    <t>Grass cutting / clear overgrown vegetation</t>
  </si>
  <si>
    <t>Water re-use System for Maintenance</t>
  </si>
  <si>
    <t>Stormwater (roads)</t>
  </si>
  <si>
    <t>Excavate for open drains; all materials: ave 350mm deep x 500mm wide</t>
  </si>
  <si>
    <t>Transformer sub-station building</t>
  </si>
  <si>
    <t>Diesel Generator, Civils</t>
  </si>
  <si>
    <t>Open face excavation</t>
  </si>
  <si>
    <t>G5: Under floors, steps, pavings, etc. Compact to 98% MOD AASHTO</t>
  </si>
  <si>
    <t>RC  structure (buried bund) with G7 sandfill (compacted to 93% MOD AASHTO) and removable concrete cover panels. Excludes cost of 5000 L diesel tank (included with Elect Eng's BOQ). See items below:</t>
  </si>
  <si>
    <t>Spoil incl. 5km freehaul; Intermediate excavation</t>
  </si>
  <si>
    <t>Miscellaneous - Inspection lid and finishing works</t>
  </si>
  <si>
    <t>Building works ( not captured elsewhere)</t>
  </si>
  <si>
    <t>Replace local on-site sewer pipe replacement (building services, incl. guardhouse)</t>
  </si>
  <si>
    <t>Reinforced Concrete Demolitions: Demolish part of ex reinf concr inlet channel (at inlet and at grit channels for vortex chamber construction)</t>
  </si>
  <si>
    <t>Demolish masonry: Remains of old screening area roof columns, brick upstand to inlet channel lip and part of inlet works building (above windows and above 1.9m height)</t>
  </si>
  <si>
    <t>New concrete works for rectangular channels at Inlet Works (new and raising of upstand for existing)</t>
  </si>
  <si>
    <t>Inlet works channels: Readymix - Blinding - Grade 15 / 20</t>
  </si>
  <si>
    <t>Inlet works channels: Readymix - Grade 30/19 - Floor</t>
  </si>
  <si>
    <t>Inlet works channels: Not reinforced (with pump support)</t>
  </si>
  <si>
    <t>High tensile steel bar reinforcement (all diameters): supply, cut, bend and install</t>
  </si>
  <si>
    <t>t</t>
  </si>
  <si>
    <r>
      <rPr>
        <b/>
        <sz val="11"/>
        <color theme="1"/>
        <rFont val="Aptos Narrow"/>
        <family val="2"/>
        <scheme val="minor"/>
      </rPr>
      <t>Smooth</t>
    </r>
    <r>
      <rPr>
        <sz val="11"/>
        <color theme="1"/>
        <rFont val="Aptos Narrow"/>
        <family val="2"/>
        <scheme val="minor"/>
      </rPr>
      <t xml:space="preserve"> Formwork (Degree of accuracy I): To walls</t>
    </r>
  </si>
  <si>
    <t>Finishing top surfaces of concrete smooth with a steel float:</t>
  </si>
  <si>
    <t>Wire brushing of concrete surfaces to expose aggregate: Walls, floors</t>
  </si>
  <si>
    <t>Drill holes for re-bar &amp; apply epoxy grout to hole</t>
  </si>
  <si>
    <t>Construction Joint: Inlet works Channel: 
Sikadur Combiflex SG20 P1000 (2mm thk tape x 200mm width)</t>
  </si>
  <si>
    <t>no of 25m rolls</t>
  </si>
  <si>
    <t>Construction Joint:
Sika PVC Waterbar AR-25, 250mm wide (or similar approved)</t>
  </si>
  <si>
    <t>no of 15m rolls</t>
  </si>
  <si>
    <t>Concrete strength testing: Inlet works channels. Concrete cubes for crush testing; all inclusive rate:
Making and testing 150 x 150 x 150mm concrete strength test cube</t>
  </si>
  <si>
    <t>no of</t>
  </si>
  <si>
    <t>Modifications &amp; Additions to existing Inlet Channels</t>
  </si>
  <si>
    <t>Concrete Repairs &amp; Waterproofing (Existing Inlet Channels)</t>
  </si>
  <si>
    <t>Grit Blasting to prepare concrete for repairs</t>
  </si>
  <si>
    <t>Cementitious flexible rendering coat with waterproofing capability to fill blowholes &amp; honeycombing / spalling; making level.  Saint Gobain ABE Durarep (or similar) applied in min 2 coats</t>
  </si>
  <si>
    <t>no of 15 kg bags</t>
  </si>
  <si>
    <t>Apply  cementitious flexible waterproofing slurry (Saint Gobain ABE Durarep or similar) in min 2 coats</t>
  </si>
  <si>
    <t>Addition of New Circular Vortex-type Degritting Chambers (x 2 no) &amp; overhead walkway @ Existing Inlet Works</t>
  </si>
  <si>
    <t>Readymix: sulphate resistant with additional cement content for water retaining (Vortex chambers &amp; overhead walkway):</t>
  </si>
  <si>
    <t>Blinding layer - grade 15/19</t>
  </si>
  <si>
    <t>Readymix - Grade 30/19 - Footings / Floor slab</t>
  </si>
  <si>
    <t>Readymix - Grade 30/19 - Walls</t>
  </si>
  <si>
    <t>Readymix - Grade 30/19 - Roof slab</t>
  </si>
  <si>
    <t>New Vortex Chambers (Inlet works):
High tensile steel bar reinforcement (all diameters): supply, cut, bend and install</t>
  </si>
  <si>
    <r>
      <rPr>
        <b/>
        <sz val="11"/>
        <color theme="1"/>
        <rFont val="Aptos Narrow"/>
        <family val="2"/>
        <scheme val="minor"/>
      </rPr>
      <t>Smooth</t>
    </r>
    <r>
      <rPr>
        <sz val="11"/>
        <color theme="1"/>
        <rFont val="Aptos Narrow"/>
        <family val="2"/>
        <scheme val="minor"/>
      </rPr>
      <t xml:space="preserve"> Formwork (Degree of accuracy I): To roof or slab soffit: slabs propped up exceeding 1,5m and not exceeding 3,5m high</t>
    </r>
  </si>
  <si>
    <r>
      <t>Type RS40 Mentis Rectagrid non-slip (</t>
    </r>
    <r>
      <rPr>
        <b/>
        <sz val="11"/>
        <color theme="1"/>
        <rFont val="Aptos Narrow"/>
        <family val="2"/>
        <scheme val="minor"/>
      </rPr>
      <t>30 x 4.5mm</t>
    </r>
    <r>
      <rPr>
        <sz val="11"/>
        <color theme="1"/>
        <rFont val="Aptos Narrow"/>
        <family val="2"/>
        <scheme val="minor"/>
      </rPr>
      <t xml:space="preserve"> banded non-slip) or equivalent steel grating finished on all sides with flat plate ends, </t>
    </r>
    <r>
      <rPr>
        <b/>
        <sz val="11"/>
        <color theme="1"/>
        <rFont val="Aptos Narrow"/>
        <family val="2"/>
        <scheme val="minor"/>
      </rPr>
      <t xml:space="preserve">hot dipped galvanised </t>
    </r>
    <r>
      <rPr>
        <sz val="11"/>
        <color theme="1"/>
        <rFont val="Aptos Narrow"/>
        <family val="2"/>
        <scheme val="minor"/>
      </rPr>
      <t>welded onto steel angle framing including all necessary cutting, trimming, fixing, etc. to horizontal ceiling panels (framing elsewhere measured)</t>
    </r>
  </si>
  <si>
    <r>
      <rPr>
        <b/>
        <sz val="11"/>
        <color theme="1"/>
        <rFont val="Aptos Narrow"/>
        <family val="2"/>
        <scheme val="minor"/>
      </rPr>
      <t>50  x 50 x 5mm L-section</t>
    </r>
    <r>
      <rPr>
        <sz val="11"/>
        <color theme="1"/>
        <rFont val="Aptos Narrow"/>
        <family val="2"/>
        <scheme val="minor"/>
      </rPr>
      <t xml:space="preserve"> frame in lengths not exceeding 13m welded to mentis grating (mentis grating measured elsewhere) including 14mm diameter holes for bolts</t>
    </r>
  </si>
  <si>
    <t>Structural Steelwork</t>
  </si>
  <si>
    <t>Supply and Fabrication</t>
  </si>
  <si>
    <t>Preparation of shop detail drawings</t>
  </si>
  <si>
    <t>Supply and fabrication of steel work for (lengths measured from centre of all joints):</t>
  </si>
  <si>
    <t>(1) Columns 6 of (254x146x37 I Section)</t>
  </si>
  <si>
    <t>(2) Beams 2 of (254x146x37 I Section)</t>
  </si>
  <si>
    <t>(3) Gantry Beam 1 of (IPE 200 I Section)</t>
  </si>
  <si>
    <t>(4) Rafters 6 of (254x146x37 I Section)</t>
  </si>
  <si>
    <t>(5) Top rail 4 of (76.2x3.0 Circular Hallow Section)</t>
  </si>
  <si>
    <t>(6) Bracing with Equal Angles 70x70x6mm with 2-M12 Grade 8.8 bolts per connection</t>
  </si>
  <si>
    <t>(7) Sag bras 50x50x3mm Equal Angles</t>
  </si>
  <si>
    <t>(8) Purlins 100x50x20x2.5 lipped channel</t>
  </si>
  <si>
    <t>(9) Sheeting rails (side cladding) 100x50x20x2.5 lipped channel</t>
  </si>
  <si>
    <t>(10) Base plates 450x350x18mm (6 OF)</t>
  </si>
  <si>
    <t>0.5mm IBR Sheeting</t>
  </si>
  <si>
    <t>Delivery to Site</t>
  </si>
  <si>
    <t xml:space="preserve">Normal delivery: </t>
  </si>
  <si>
    <t>Erection on site</t>
  </si>
  <si>
    <t>Holding down (HD) bolts</t>
  </si>
  <si>
    <t>(a) M16 HD bolts (400mm long) (4 in 6 baseplates)</t>
  </si>
  <si>
    <t>No</t>
  </si>
  <si>
    <t>(b) 40x40x3mm Equal angles fixed to bottom of HD bolts (450mm long) (12 of)</t>
  </si>
  <si>
    <t>CORROSION PROTECTION OF STRUCTURAL STEELWORK (INLET WORKS; SCREENINGS AREA ROOF)</t>
  </si>
  <si>
    <t>Corrosion Protection (Will be measured and paid extra-over items listed in accordance with SABS 1200 HC)</t>
  </si>
  <si>
    <t>Corrosion Protection of Structural Steelwork</t>
  </si>
  <si>
    <t>Steel coating system:
All steel to receive a Coated System, consisting of a HDG coating, conforming to the below specifications.
• All steel to be HDG (Hot Dipped Galvanised) to SANS 121 with min thickness of 85 micrometres; Bolts to be HDG with min 55 micrograms Zink coating. Electroplated bolts will not be accepted.
• Protective treatment, other than site-applied coatings, shall be applied under factory conditions in an enclosed shop.</t>
  </si>
  <si>
    <t>Surface dressing and repairs at place of fabrication</t>
  </si>
  <si>
    <t>Extra-over item D3 (8.3.1.2 - Supply and fabrication of steel work:</t>
  </si>
  <si>
    <t>All sections</t>
  </si>
  <si>
    <t>Transport</t>
  </si>
  <si>
    <t xml:space="preserve"> t</t>
  </si>
  <si>
    <t>Surface preparation and coating application</t>
  </si>
  <si>
    <t>(a) In the shop</t>
  </si>
  <si>
    <t>(a) On site</t>
  </si>
  <si>
    <t>Establishment on site for corrosion 
protection:</t>
  </si>
  <si>
    <t>Remedial work to repair any damaged HDG coating system on site</t>
  </si>
  <si>
    <t>CONCRETE (STRUCTURAL): INLET WORKS; SCREENINGS AREA ROOF</t>
  </si>
  <si>
    <t>Concrete (Structural)</t>
  </si>
  <si>
    <t>FORMWORK ITEMS</t>
  </si>
  <si>
    <t>REINFORCEMENT ITEMS</t>
  </si>
  <si>
    <t>Reinforcing bars:   All Diameters</t>
  </si>
  <si>
    <t>CONCRETE ITEMS</t>
  </si>
  <si>
    <t>Pre-mixed concrete to be used. Mix design from supplier to be provided to Engineer at least 14 days prior to casting on site. Minimum strength after 28 days as specified. Complete. All quantites are provisional.</t>
  </si>
  <si>
    <t>Blinding layer of 25mm thick concrete, Class 15/19, placed for tower foundation.</t>
  </si>
  <si>
    <t>Concrete, Class 30/19, with:
reinforcing cover of 50mm where applicable
reinforcing overlap of mibnimum 50 x bar diameter
no concrete cast without the approval of the engineer
all top edges of concrete above ground level must have a 20 mm chamfer at 45°
for the following items:</t>
  </si>
  <si>
    <t>(a) Column bases to specified depth (Class 30MPa / 19mm)</t>
  </si>
  <si>
    <t>GROUTING</t>
  </si>
  <si>
    <t>(a) Under base plates:</t>
  </si>
  <si>
    <t>(1) 25mm Non-shrink grout under all baseplates (Flowable 30MPa)</t>
  </si>
  <si>
    <t xml:space="preserve">Reinf Con Slabs : Inlet Works </t>
  </si>
  <si>
    <t>Concrete finish:
Finishing top surfaces of concrete smooth with a steel float:</t>
  </si>
  <si>
    <t>Inlet Works: Structural Concrete</t>
  </si>
  <si>
    <t>Inlet works: various floor slabs:
Readymix - Grade 30/19 - Footings / Floor slab</t>
  </si>
  <si>
    <t>Inlet works: various floor slabs:
High tensile steel bar reinforcement (all diameters): supply, cut, bend and install</t>
  </si>
  <si>
    <t>Smooth Formwork (Degree of accuracy I): To slab</t>
  </si>
  <si>
    <t>Inlet works: conc walkways:
High tensile steel bar reinforcement (all diameters): supply, cut, bend and install</t>
  </si>
  <si>
    <t>Smooth Formwork (Degree of accuracy I): To walls</t>
  </si>
  <si>
    <t>Smooth Formwork (Degree of accuracy I): To roof or slab soffit: slabs propped up exceeding 1,5m and not exceeding 3,5m high</t>
  </si>
  <si>
    <t>Concrete strength testing: new concr access walkways. Concrete cubes for crush testing; all inclusive rate:
Making and testing 150 x 150 x 150mm concrete strength test cube</t>
  </si>
  <si>
    <t>Refurbish Existing Inlet Works Building</t>
  </si>
  <si>
    <t>Repair existing interior; including new basic furniture</t>
  </si>
  <si>
    <t>Brickwork of NFP bricks in Class II mortar: one brick wall (230mm)</t>
  </si>
  <si>
    <t>Readymix - Grade 30/19 - Roof slab (175mm thk)</t>
  </si>
  <si>
    <t>Readymix - Grade 30/19 - Footings / Floor slab (80mm thk; cast on existing)</t>
  </si>
  <si>
    <t>On floors in patches</t>
  </si>
  <si>
    <t>Inlet works building refurb: roof slab and floor slab
High tensile steel bar reinforcement (all diameters): supply, cut, bend and install</t>
  </si>
  <si>
    <t>Crack repair (supply and install)</t>
  </si>
  <si>
    <t>Grade 30 / 19 Concrete work to chamber floor to accommodate new flow meter</t>
  </si>
  <si>
    <t>Remove Loffenstein L300 blocks and set-aside for re-use</t>
  </si>
  <si>
    <r>
      <t>Rebuild L</t>
    </r>
    <r>
      <rPr>
        <sz val="11"/>
        <color theme="1"/>
        <rFont val="Calibri"/>
        <family val="2"/>
      </rPr>
      <t>ö</t>
    </r>
    <r>
      <rPr>
        <sz val="11"/>
        <color theme="1"/>
        <rFont val="Aptos Narrow"/>
        <family val="2"/>
        <scheme val="minor"/>
      </rPr>
      <t>ffenstein wall @ 85 deg incline - re-using existing L300 blocks</t>
    </r>
  </si>
  <si>
    <r>
      <t>Supply, deliver and rebuild L</t>
    </r>
    <r>
      <rPr>
        <sz val="11"/>
        <color theme="1"/>
        <rFont val="Calibri"/>
        <family val="2"/>
      </rPr>
      <t>ö</t>
    </r>
    <r>
      <rPr>
        <sz val="11"/>
        <color theme="1"/>
        <rFont val="Aptos Narrow"/>
        <family val="2"/>
        <scheme val="minor"/>
      </rPr>
      <t>ffenstein wall @ 85 deg incline - using NEW L300 blocks</t>
    </r>
  </si>
  <si>
    <t>Activated Sludge (BNRAS)</t>
  </si>
  <si>
    <t>Demolish RC at BNRAS: Minor: for concrete step /similar repairs</t>
  </si>
  <si>
    <t>With additional cement content for water retaining
Not reinforced (with pump support) -- repair of steps &amp; smaller wall members</t>
  </si>
  <si>
    <t>Brickwork of NFX bricks (14 MPa nominal compressive strength) in Class I mortar: one brick wall (230mm)</t>
  </si>
  <si>
    <t>Brickforce, 150mm wide x 2.8mm x 20m roll</t>
  </si>
  <si>
    <t>per 20 m roll</t>
  </si>
  <si>
    <t>2 layers: 3-ply malthoid for wall joint: 225mm wide x 20m roll</t>
  </si>
  <si>
    <t>0.58mm thk steel plate for wall joint (to soffit of roof): per m2</t>
  </si>
  <si>
    <t xml:space="preserve">Readymix - Grade 30/19 - Footings </t>
  </si>
  <si>
    <t>Readymix - Grade 30/19 - Floor slab &amp; apron</t>
  </si>
  <si>
    <t>Finishing top surfaces of concrete smooth with a wood float: (max tolerance of 3mm)</t>
  </si>
  <si>
    <t>Rough Formwork (Degree of accuracy II): To base</t>
  </si>
  <si>
    <t>Making and testing 150 x 150 x 150mm concrete strength test cube</t>
  </si>
  <si>
    <t>Type RS40 Mentis Rectagrid non-slip (30 x 4.5mm banded non-slip) or equivalent steel grating finished on all sides with flat plate ends, hot dipped galvanised welded onto steel angle framing including all necessary cutting, trimming, fixing, etc. to horizontal ceiling panels (framing elsewhere measured)</t>
  </si>
  <si>
    <t>50  x 50 x 5mm L-section frame in lengths not exceeding 13m welded to mentis grating (mentis grating measured elsewhere) including 14mm diameter holes for bolts</t>
  </si>
  <si>
    <t>Sludge Treatment &amp; Management</t>
  </si>
  <si>
    <t>Blinding layer - grade 15/19: Footings &amp; Floor</t>
  </si>
  <si>
    <t>20mm chamfer to edge</t>
  </si>
  <si>
    <t>Smooth Formwork (Degree of accuracy I): To walls / vertical faces</t>
  </si>
  <si>
    <t>Concrete Joints: Waterproofing Work</t>
  </si>
  <si>
    <t>Horizontal Construction Joints (walls)</t>
  </si>
  <si>
    <r>
      <rPr>
        <u/>
        <sz val="11"/>
        <color theme="1"/>
        <rFont val="Aptos Narrow"/>
        <family val="2"/>
        <scheme val="minor"/>
      </rPr>
      <t>Swellable Joint Sealing Profile:</t>
    </r>
    <r>
      <rPr>
        <sz val="11"/>
        <color theme="1"/>
        <rFont val="Aptos Narrow"/>
        <family val="2"/>
        <scheme val="minor"/>
      </rPr>
      <t xml:space="preserve">
Sikaswell A-2010 M Yellow (units: box with 6 no x 10m)</t>
    </r>
  </si>
  <si>
    <t>no of boxes with 6 x 10m strips</t>
  </si>
  <si>
    <r>
      <rPr>
        <u/>
        <sz val="11"/>
        <color theme="1"/>
        <rFont val="Aptos Narrow"/>
        <family val="2"/>
        <scheme val="minor"/>
      </rPr>
      <t>Adhesive for Sikaswell Joint Sealing Profile:</t>
    </r>
    <r>
      <rPr>
        <sz val="11"/>
        <color theme="1"/>
        <rFont val="Aptos Narrow"/>
        <family val="2"/>
        <scheme val="minor"/>
      </rPr>
      <t xml:space="preserve">
SikaSwell S-2 (Oxyd Red-Up) - Approx consumption: 6m / 600ml kit</t>
    </r>
  </si>
  <si>
    <t>no of 600ml kits</t>
  </si>
  <si>
    <t>Sikadur Combiflex SG20 P1000 (2mm thk tape x 200mm width)</t>
  </si>
  <si>
    <t>Sika Waterbar AR-25, 250mm wide (or similar approved)</t>
  </si>
  <si>
    <t>New concrete slab (200mm thk) near entrance</t>
  </si>
  <si>
    <t>Rough Formwork (Degree of accuracy II): To walls / vertical faces</t>
  </si>
  <si>
    <t>Concrete &amp; Steel</t>
  </si>
  <si>
    <t>General Readymix - Grade 30/19 - Footings / Floor slab</t>
  </si>
  <si>
    <t>Demolish masonry: Breaking down and removing brickwork: one brick wall (230mm thk)</t>
  </si>
  <si>
    <t>Concrete foundations and floor: Measured as part of inlet works (see further above in bill)</t>
  </si>
  <si>
    <t>Mobile Hire Crane - to re-position skew access slab for pond no 3 outlet structure</t>
  </si>
  <si>
    <t>day</t>
  </si>
  <si>
    <t>Coffer dam structure and de-watering for work to install new abstraction manhole: tempary works</t>
  </si>
  <si>
    <t>Steel Reinf: Footing / Floor</t>
  </si>
  <si>
    <t xml:space="preserve">75 kg / m3 </t>
  </si>
  <si>
    <t xml:space="preserve">Steel Reinf - Floor 80 kg / m3 </t>
  </si>
  <si>
    <t xml:space="preserve">Steel Reinf- Footing 90 kg / m3 </t>
  </si>
  <si>
    <t>Ready mix -grade 30/19 Not reinforced</t>
  </si>
  <si>
    <t>Diesel Fuel Tank Storage Structure</t>
  </si>
  <si>
    <t>Steel Reinf: Roof</t>
  </si>
  <si>
    <t>Steel Reinf: Wall</t>
  </si>
  <si>
    <t>New Security Office at front gate (dwg 10909001-0504)</t>
  </si>
  <si>
    <t>Surface blinding under footings: 50mm thk</t>
  </si>
  <si>
    <t>Apron:  Finishing top surfaces of concrete smooth with a wood float: (max tolerance of 3mm)</t>
  </si>
  <si>
    <t>Brickwork of NFX bricks (14 MPa nominal compressive strength) in Class I mortar: one brick wall (230mm): 800mm high</t>
  </si>
  <si>
    <t>Brickwork of NFP bricks in Class II mortar: one brick wall (230mm): average 2400mm high</t>
  </si>
  <si>
    <t>Lintels: 1.8m long x 150mm wide</t>
  </si>
  <si>
    <t>Lintels: 2.4m long x 150mm wide</t>
  </si>
  <si>
    <t>Air Brick: 390 x 190 x 50mm Clay vermin proof air brick (to conform to drawings / specifications)</t>
  </si>
  <si>
    <t>SCHEDULE C1 : ELECTRICAL:  BULK FEEDER, TRANSFORMER, SWITCHGEAR and PFC</t>
  </si>
  <si>
    <r>
      <t xml:space="preserve">Preamable                                                                                                                                                                   </t>
    </r>
    <r>
      <rPr>
        <sz val="9"/>
        <rFont val="Arial"/>
        <family val="2"/>
      </rPr>
      <t xml:space="preserve">To enable electrical supply to the site (previously vandalised), approximate 120 m of the MV OH  line must be re-built and end of line terminated. Interaction with the local Municipality is deemed necessary to officiate works as well as covel re- connection fees.  The overhead line must be slightly re-aligned to  terminate inside the secure area. </t>
    </r>
  </si>
  <si>
    <r>
      <t xml:space="preserve">Overhead Line Feed to works                                            </t>
    </r>
    <r>
      <rPr>
        <sz val="9"/>
        <rFont val="Arial"/>
        <family val="2"/>
      </rPr>
      <t>Supply materials and extend 11 kV overhead line from current tied up point in a straight line to a point about 10m from the pallisade, terminate and anchor. Construct a take off point to 10m within the enclosure and teminate with a dropout link set 25A. Standards in accordance with MAP Standard of overhead line construction. Include poles, anchors, cross ties, clamps and excavation and planting of poles</t>
    </r>
  </si>
  <si>
    <t>PS</t>
  </si>
  <si>
    <t>01.  Survey, mark  and peg extention on route of line, position of poles and anchors.</t>
  </si>
  <si>
    <t>SANS 1507-2</t>
  </si>
  <si>
    <t>02. 70 mm2 x 3 cu XLPE 11 kV cable, complete with outdoor termination kit.</t>
  </si>
  <si>
    <t>Meter</t>
  </si>
  <si>
    <t>03. Supply and deliver miniature substation complete, 11 to 400 Volt 400 kVA Delta - Star including plinth complete with 3 way RMU as per engineers drawing and specification</t>
  </si>
  <si>
    <t>04. Surge arrestors, supply and install</t>
  </si>
  <si>
    <t>SANS IEC 61024-1</t>
  </si>
  <si>
    <t>Eskom Code</t>
  </si>
  <si>
    <t>05. Drop out fuze set (Cut-out), supply and install</t>
  </si>
  <si>
    <t>06. Poles, 11 meter, supply excavate and install</t>
  </si>
  <si>
    <t>07. Conductor, Mink, supply and install</t>
  </si>
  <si>
    <t>08. Cross arms, supply and install</t>
  </si>
  <si>
    <t>SABS</t>
  </si>
  <si>
    <t>09. Galvanised steel kicker pipe ND 86 mm to protect cable (fixed with SS "Band-It" straps every 500 mm agaist pole)</t>
  </si>
  <si>
    <t>10. Transport to deliver all OH material to site to erect</t>
  </si>
  <si>
    <t>The lot</t>
  </si>
  <si>
    <t>11. Interface, registration, application, approvals with local authority to proceed with the project, test and energise.</t>
  </si>
  <si>
    <t>12. Connection and deposit/metering fees payable to the municipality</t>
  </si>
  <si>
    <t>Primary LV Supply</t>
  </si>
  <si>
    <t>Preamable</t>
  </si>
  <si>
    <t>The provision of primary and secondary supply to the site entail connection of the 400 kVA transformer MV to the overhead feeder and the LV supply to the change over system. The secondary supply entail the provision and installation  of a 350 kVA self-contained diesel generator with an automatic change over switch to cycle between primary and secondary supply in a safe and controlled manner.</t>
  </si>
  <si>
    <t>C.1.2</t>
  </si>
  <si>
    <t>Primary supply,  transforming</t>
  </si>
  <si>
    <t>C.1.2.1</t>
  </si>
  <si>
    <t>01. Supply and deliver miniature substation complete, 11 to 400 Volt 400 kVA Delta - Star including plinth complete with 3 way RMU as per engineers drawing and specification</t>
  </si>
  <si>
    <t xml:space="preserve">02.Supply and offload cable </t>
  </si>
  <si>
    <t>03. Install cable as per the engineers drawing</t>
  </si>
  <si>
    <t>04. Terminate, pressure test (Term kit included)</t>
  </si>
  <si>
    <t>C.1.3</t>
  </si>
  <si>
    <t>Power Factor Correction 400 Volt, 3 Phase, 50 hz, 52,5 kVAr (Achieve unity)</t>
  </si>
  <si>
    <t>C1.3.1</t>
  </si>
  <si>
    <t>01. Supply, deliver to site and install</t>
  </si>
  <si>
    <t>Lot</t>
  </si>
  <si>
    <t xml:space="preserve"> </t>
  </si>
  <si>
    <t>02. Installation and termination to LV panel (NES) section</t>
  </si>
  <si>
    <t xml:space="preserve">03. Cold commissioning </t>
  </si>
  <si>
    <t>04. Commission, test, certification and issue compliance report</t>
  </si>
  <si>
    <t>SCHEDULE C2: ELECTRICAL : LV CABLES (RETIC)</t>
  </si>
  <si>
    <t>Refer to C.2.1</t>
  </si>
  <si>
    <t>Main Minisub LV  Busbar to Main LV Panels</t>
  </si>
  <si>
    <t>01. Supply PVC SWA ECC  240 mm2  4 core Cu XLPE cable, Minisub to MLVP NE</t>
  </si>
  <si>
    <t>02. Install and terminate #.01</t>
  </si>
  <si>
    <t>03. Supply PVC SWA ECC  185 mm2  4 core Cu XLPE cable, Generator to MVLP NE</t>
  </si>
  <si>
    <t>04. Install and terminate #.03</t>
  </si>
  <si>
    <t xml:space="preserve">Number </t>
  </si>
  <si>
    <t>05. Supply PVC SWA ECC  185 mm2  4 core Cu XLPE cable, MLVP NE to MCC NE</t>
  </si>
  <si>
    <t>06. Install and terminate #.05</t>
  </si>
  <si>
    <t>07. Supply PVC SWA ECC  185 mm2  4 core Cu XLPE cable, MLVP ES to MCC ES</t>
  </si>
  <si>
    <t>08. Install and terminate #.07</t>
  </si>
  <si>
    <t>MCC Main power to pump equipment</t>
  </si>
  <si>
    <t>C2.1.3</t>
  </si>
  <si>
    <t>MCC  to surface aerators motors</t>
  </si>
  <si>
    <r>
      <t>01. Supply PVC SWA ECC  16 mm2  4 core Cu XLPE cable (N</t>
    </r>
    <r>
      <rPr>
        <vertAlign val="superscript"/>
        <sz val="9"/>
        <rFont val="Arial"/>
        <family val="2"/>
      </rPr>
      <t>o</t>
    </r>
    <r>
      <rPr>
        <sz val="9"/>
        <rFont val="Arial"/>
        <family val="2"/>
      </rPr>
      <t xml:space="preserve"> 1, 2, 3, 4, 5 and 6)</t>
    </r>
  </si>
  <si>
    <t>02. Install and terminate</t>
  </si>
  <si>
    <t>C2.1.4</t>
  </si>
  <si>
    <t>MCC to mixer motors</t>
  </si>
  <si>
    <t>01. Supply PVC SWA ECC 6 mm2 4 core Cu XLPE cable (No 1, 2, 3, 4, 5 and 6)</t>
  </si>
  <si>
    <t>03. Install and terminate</t>
  </si>
  <si>
    <t>C2.1.5</t>
  </si>
  <si>
    <t>MCC to Re-Cycle Pumps  2 x 5,5 kW</t>
  </si>
  <si>
    <t>01. Supply PVC SWA ECC 10 mm2 4 core Cu XLPE cable (No 1,2)</t>
  </si>
  <si>
    <t>C2.1.6</t>
  </si>
  <si>
    <t>MCC  to WAS pumps x 2 x 7,5 kW</t>
  </si>
  <si>
    <t>01. Supply PVC SWA ECC 10  mm2 4 core Cu XLPE cable (No 1, 2)</t>
  </si>
  <si>
    <r>
      <rPr>
        <sz val="9"/>
        <rFont val="Arial"/>
        <family val="2"/>
      </rPr>
      <t>02. Install and terminate</t>
    </r>
    <r>
      <rPr>
        <b/>
        <sz val="9"/>
        <rFont val="Arial"/>
        <family val="2"/>
      </rPr>
      <t xml:space="preserve"> </t>
    </r>
  </si>
  <si>
    <t>C2.1.7</t>
  </si>
  <si>
    <t>MCC  to RAS pumps x 2 x 11kW</t>
  </si>
  <si>
    <t>01. Supply PVC SWA ECC 10mm2 4 core Cu XLPE cable (No 1, 2)</t>
  </si>
  <si>
    <r>
      <rPr>
        <sz val="9"/>
        <rFont val="Arial"/>
        <family val="2"/>
      </rPr>
      <t>02.</t>
    </r>
    <r>
      <rPr>
        <b/>
        <sz val="9"/>
        <rFont val="Arial"/>
        <family val="2"/>
      </rPr>
      <t xml:space="preserve"> </t>
    </r>
    <r>
      <rPr>
        <sz val="9"/>
        <rFont val="Arial"/>
        <family val="2"/>
      </rPr>
      <t>Install and terminate</t>
    </r>
  </si>
  <si>
    <t>C.2.1.8</t>
  </si>
  <si>
    <t>MCC  to Bridge Drive x 1 x 0,37 kW</t>
  </si>
  <si>
    <t>01. Supply PVC SWA ECC 4 mm2 4 core Cu XLPE cable (No 2,4 and 6)</t>
  </si>
  <si>
    <t>C2.1.9</t>
  </si>
  <si>
    <t>MCC to Wash Reuse Pump 2 x 1,1 kW</t>
  </si>
  <si>
    <t>01. Supply PVC SWA ECC 6 mm2 4 core Cu (No 1, 2)</t>
  </si>
  <si>
    <t>C2.1.10</t>
  </si>
  <si>
    <t>MCC  to Weir outlet actuator (1x )</t>
  </si>
  <si>
    <t xml:space="preserve">01. Supply PVC SWA ECC 4 mm2 4 core Cu </t>
  </si>
  <si>
    <t>C2.1.11</t>
  </si>
  <si>
    <t>Process Control  (MCC)  power supply to Field Monitors and sensing equipment.  Include installation of cables, jointing, terminating materials, all earth wires and cable name tags as per the cables schedule</t>
  </si>
  <si>
    <t xml:space="preserve">01. Supply PVC SWA ECC 2,5 mm2 4 core Cu </t>
  </si>
  <si>
    <t>MCC Main to downstream Sub DB's</t>
  </si>
  <si>
    <t>C2.2.1</t>
  </si>
  <si>
    <t>Main LV  to mast flood lights 3 x 6 x 0,5 kW</t>
  </si>
  <si>
    <t>01. Supply PVC SWA ECC 16 mm2 4 core Cu (no 1, 2 3)</t>
  </si>
  <si>
    <t>C2.2.2</t>
  </si>
  <si>
    <t>Main LV to Mast Flood Lights 4-5</t>
  </si>
  <si>
    <t>03.Supply PVC SWA ECC 16 mm2 4 core Cu (No 4, 5)</t>
  </si>
  <si>
    <t>04. Install and terminate</t>
  </si>
  <si>
    <t xml:space="preserve">01. Supply PVC SWA ECC 10 mm2 4 core Cu </t>
  </si>
  <si>
    <t>C2.2.3</t>
  </si>
  <si>
    <t>Main LV  to Head of Works</t>
  </si>
  <si>
    <t xml:space="preserve">01. Supply PVC SWA ECC 25 mm2 4 core Cu </t>
  </si>
  <si>
    <t>C2.3</t>
  </si>
  <si>
    <t>Head of Works, Raw waste water inlet</t>
  </si>
  <si>
    <t>C2.3.1</t>
  </si>
  <si>
    <t>MCC to  wash water pump 1x 0,37 kW</t>
  </si>
  <si>
    <t>01. Supply PVC SWA ECC 4 mm2 4 core Cu (No 1)</t>
  </si>
  <si>
    <t>C2.3.2</t>
  </si>
  <si>
    <t>MCC  to  mechanical screen 1x 1,1 kW</t>
  </si>
  <si>
    <t>C2.3.4</t>
  </si>
  <si>
    <t>MCC to  screen conveyor 1x 0,75 kW</t>
  </si>
  <si>
    <t>C2.3.5</t>
  </si>
  <si>
    <t>MCC to  wash compactor 1x 1,5kW</t>
  </si>
  <si>
    <t>C2.3.6</t>
  </si>
  <si>
    <t>MCC to  grid classifier motor 1x 0,55 kW</t>
  </si>
  <si>
    <t>C2.3.7</t>
  </si>
  <si>
    <t>MCC  to  grid classifier pumps 2 x 5 kW</t>
  </si>
  <si>
    <t>01. Supply PVC SWA ECC 4 mm2 4 core Cu (No 1, 2)</t>
  </si>
  <si>
    <t>C2.3.8</t>
  </si>
  <si>
    <t>MCC to vortex degritter stirrer  2 x 1,5 kW</t>
  </si>
  <si>
    <t>C.2.3.9</t>
  </si>
  <si>
    <t>Process Control (MCC)  Supply to Field Monitors and sensing equipment.  Include installation of cables, jointing, terminating materials, all earth wires and cable name tags as per the cables schedule</t>
  </si>
  <si>
    <t>01. Supply PVC SWA ECC 2,5 mm2 4 core Cu x 9</t>
  </si>
  <si>
    <t>02. Install and terminate (1 to 9)</t>
  </si>
  <si>
    <t>01. Manufacture, assemble and supply the Main MCC ES panel sections</t>
  </si>
  <si>
    <t>02. Manufacture, assemble and supply the Main MCC NES panel sections</t>
  </si>
  <si>
    <t xml:space="preserve">03. Manufacture, assemble and supply the Head of works  MCC ES panel </t>
  </si>
  <si>
    <t>02. Install the panels</t>
  </si>
  <si>
    <t>02. Cold commission, test and issue certification</t>
  </si>
  <si>
    <t>Main Low Voltage Panels</t>
  </si>
  <si>
    <t>Manufacture,deliver and off-load the complete Main Low Voltage Panel  (ES and NE sections) to the site Including:</t>
  </si>
  <si>
    <t>01. Build, assemble, wire, install circuit breakers, busbars, load and transport and   install the panel at the works in accordance with Engineers drawing XXXX. The panel cosists of a non- as well as an essental section, with feeds from the primary as well as a secondary supply, An outomatic change-over switch must be provided and installed as to disconnect the primary supply on failure and connect the secondary supply to energise the essential equipment.</t>
  </si>
  <si>
    <t>01. Manufacture, assemble and supply the MLVP ES sections</t>
  </si>
  <si>
    <t>02. Manufacture, assemble and supply the MLVP NES sections</t>
  </si>
  <si>
    <t>C3.2.2</t>
  </si>
  <si>
    <t>Supply Motor start drives and controllers to install, terminate and wirin cotroller circuits and wire in indicators, selectors, isolators as  well as status indicators in the MC enclosures. The successful contractor must align with the Panel Builders and co-ordinate the supply the units, install, wire and test.</t>
  </si>
  <si>
    <t>01. 30kW 400 Volt 3 phase units (vfd)</t>
  </si>
  <si>
    <t>02. 11 kW 400 Volt 3 phase units (vfd)</t>
  </si>
  <si>
    <t>03. 7,5kW 400 Volt 3 phase units (ss)</t>
  </si>
  <si>
    <t>04. 5,5 kW 400 Volt 3 phase units (ss)</t>
  </si>
  <si>
    <t>05. 1,5 kW 400 Volt 3 phase units (ss)</t>
  </si>
  <si>
    <t>06. 2,0 kW 400 Volt 3 phase unit (ss)</t>
  </si>
  <si>
    <t>07. 0,5 kW 400 Volt 3 phase unit (dol)</t>
  </si>
  <si>
    <t>08. Manufacture and supply stop start lockout units</t>
  </si>
  <si>
    <t>09.Install #.08</t>
  </si>
  <si>
    <t>.11 Reversing contactor set for each of the above</t>
  </si>
  <si>
    <t>.12 Panel mount rotary selector switches, off, manual and remote.</t>
  </si>
  <si>
    <t>.13 Panel mount status lights, red, green, amber, and blue</t>
  </si>
  <si>
    <t>.14 Panel mount spring mounted toggle switch, 2 way</t>
  </si>
  <si>
    <t>.15 Start button, spring loaded push type, green.</t>
  </si>
  <si>
    <t>.16  Stop button, spring loaded push type, red, include emergency stop and lockout</t>
  </si>
  <si>
    <t>C.3.3</t>
  </si>
  <si>
    <t xml:space="preserve">Rate tendered to include for all plant, tools, labour, rigging, handling, placing into position, aligning, fixing, grouting, but not limited to and getting ready for testing and commissioning
Install of switchgear shall be accordance with the manufacturer's written instructions and recognized industry practices, to ensure that the switchgear complies with the requirements and serves the intended purposes. Comply with the requirements of SABS and IEC standards and applicable portions of "Standard of Installation", for installation of switchgear but not limited to. </t>
  </si>
  <si>
    <t>01. Equipment required for site installation of MCC's</t>
  </si>
  <si>
    <t>02. Protection setting calculations and setting of protection relays</t>
  </si>
  <si>
    <t>C4.3</t>
  </si>
  <si>
    <t>C4.4</t>
  </si>
  <si>
    <t>SCHEDULE C5 : ELECTRICAL: BUILDINGS - ELECTRICAL INSTALLATIONS (Power/Light) in the Main Control Room, Head of  Works/Canopy,Security Control, Ablutions, Stores and river discharge channel</t>
  </si>
  <si>
    <t>Preamable: This work entail construction/installation of the internal power, lights, wiring, socket outlets, light switches and distribution enclosure as per specification [TBA], The successfu l contracter will utilise surface mount components but wiring to be recessed by means of chasing and plastered over. The luminaires are specified in PS Table A.</t>
  </si>
  <si>
    <t>Light  Fittings</t>
  </si>
  <si>
    <t>Type A</t>
  </si>
  <si>
    <t>Indoor vandal guard suface mount Class 1 230 Volt, 50 Hz, 18 Watt LED bulkhead fitting (vertical). Complete with die cast aluminium body, high impact resistant policarbonate  (frosted) diffuser.The general shape would prevent positive grip on the housing. In addition, the following: (1) Tamper proof Stainless Steel screws and special tool. (2) Single piece silicone gaskit (3) Efficacy of not less than 95 Lumen/Watt (4) IP 65 (5) Power factor &gt; 0,95 (6) bottom entry cable (7) SVM  &gt; 0,4 (8) THD &lt; 12 % (9) 120 deg spread. (10) 4000 K color.</t>
  </si>
  <si>
    <t>Type B</t>
  </si>
  <si>
    <t>Indoor vandal guard suface mount liniar type Class 1 230 Volt, 50 Hz, 58 Watt LED bulkhead fitting (vertical). Complete with die cast aluminium body in white finish, high impact resistant policarbonate  (frosted) diffuser.The general shape would prevent positive grip on the housing. In addition, the following: (1) Tamper proof Stainless Steel screws and special tool. (2) Single piece silicone gaskit (3) Efficacy of not less than 95 Lumen/Watt (4) IP 66 (5) Power factor &gt; 0,95 (6) bottom entry cable (7) SVM  &gt; 0,4 (8) THD &lt; 12 % (9) 120 deg spread. (10) 4000 K, stainless steel clips.</t>
  </si>
  <si>
    <t>Type C</t>
  </si>
  <si>
    <t>Post top mount bottom entry type Class 1 230 Volt, 50 Hz, 80 Watt LED streetlight fitting (horisontal adjustable tilt). Complete with die cast aluminium body in silver PC finish, high impact resistant glass lens with protector. The general shape would prevent positive grip on the housing. In addition, the following: (1) Tamper proof Stainless Steel screws and special tool. (2) Single piece silicone gaskit (3) Efficacy of not less than 95 Lumen/Watt (4) IP 65 (5) Power factor &gt; 0,95 (6) bottom entry cable (7) SVM  &gt; 0,4 (8) THD &lt; 12 % (9) 120 deg spread. (10) 4000 K, stainless steel fixings and screws.</t>
  </si>
  <si>
    <t>Type D</t>
  </si>
  <si>
    <t>Mast top mount type Class 1 230 Volt, 50 Hz, 500 Watt LED floodlight fitting (adjustable tilt). Complete with die cast ADC12 aluminium body in silver PC finish, high impact resistant polycarbonate lens with protector. In addition, the following: (1) Tamper proof Stainless Steel screws and special tool. (2) Single piece silicone gaskit (3) Efficacy of not less than 180 Lumen/Watt (4) IP 65 (5) Power factor &gt; 0,97 (6) bottom/side entry cable (7) SVM  &gt; 0,4 (8) THD &lt; 15 % (9) Adjustable spread. (10) 4000 K, stainless steel fixings and screws. (11) SMD 3030 LED</t>
  </si>
  <si>
    <t>Premises DB enclosures</t>
  </si>
  <si>
    <t>SANS 1619, SANS 156</t>
  </si>
  <si>
    <t>01.Supply and deliver surface mount Sub DB Enclosures for the premises as per specification and engineers approval. These enclosures must be completly wired and fitted with main 2 pole isolator, 60 Amp earth leakage, 2 x 20 A plug circuits as well as 2 x 10 Amp light circuits, complete with earth and neutral bar. Fault level rated at 10 kA.</t>
  </si>
  <si>
    <t>PS 5.12-ESPL</t>
  </si>
  <si>
    <t>Internal Illumination</t>
  </si>
  <si>
    <t>SANS 475 and 10114-1. Refer to Light fitting schedule</t>
  </si>
  <si>
    <t>03. Install  light fittings, terminate to circiut wiring as well as small building works required to make chasing and plaster good.</t>
  </si>
  <si>
    <t>C5.3</t>
  </si>
  <si>
    <t>Electrical socket outlets, single and 3 phase.</t>
  </si>
  <si>
    <t>SANS 1239</t>
  </si>
  <si>
    <t>01. Supply and deliver to site surface mount 15 A SSO, complete with box, coverplate  and fixings</t>
  </si>
  <si>
    <t>02. Install  Socket outlet with cover plates, terminate to circiut wiring as well as small building works required to make chasing and plaster good.</t>
  </si>
  <si>
    <t>SANS 60309-1</t>
  </si>
  <si>
    <t>02. Supply and deliver to site 30A 3 5 Pin phase Welding Outlet and male socket  complete with internal isolator/interlock</t>
  </si>
  <si>
    <t>03. Install  30 Amp socket outlets complete with cover plates, terminate to circiut wiring as well as include small building works required to make chasing and plaster good.</t>
  </si>
  <si>
    <t>04. Supply Surfix/Norse type 3 core 2,5 mm2 wiring system for premises small power distribution</t>
  </si>
  <si>
    <t>C5.4</t>
  </si>
  <si>
    <t>Internal and external Illumination</t>
  </si>
  <si>
    <t>BS 3676</t>
  </si>
  <si>
    <t xml:space="preserve">01. Supply and deliver to site surface mount single lever light Switch complete with box/cover rated  5Amp as per Specification </t>
  </si>
  <si>
    <t>04. Chase, wire, plaster over and connect (cumulative)</t>
  </si>
  <si>
    <t>SANS 151</t>
  </si>
  <si>
    <t>Horisontal mounted electric water heater,100 litre reservior,  steel outer casing with thermo fused porcelain enamelled cylinder. Heat loss typically less than 80 Watt per hour, with 2 kW electrical element and thermostat</t>
  </si>
  <si>
    <t>01.Supply and deliver 100l x 2kW fixed stoarage electrical water heater (SABS 400 kPa approved)</t>
  </si>
  <si>
    <t>IEC 60947-3</t>
  </si>
  <si>
    <t>01.Supply and deliver 30 Amp double pole surface mount isolator, complete with Surface mounted box and cover plate. Alternate a self contained unit can be offered.</t>
  </si>
  <si>
    <t>SANS 10254</t>
  </si>
  <si>
    <t>02. Install and terminate the water heater including the  surface mounted double pole isolater.</t>
  </si>
  <si>
    <t>SANS 1200A
8.3.1</t>
  </si>
  <si>
    <t>SANS 1200 A
8.3.2.1 a),
PSAB2.1</t>
  </si>
  <si>
    <t>SANS 1200 A
8.3.2</t>
  </si>
  <si>
    <t>SANS 1200 A,
7.2 &amp; 8.3.2.2,
PSAB2.2</t>
  </si>
  <si>
    <t>A1.1.2.1</t>
  </si>
  <si>
    <t>A1.1.2.2</t>
  </si>
  <si>
    <t>A1.1.2.3</t>
  </si>
  <si>
    <t>SANS 1200 A
4.2 &amp; 8.3.2.2,
PSA2</t>
  </si>
  <si>
    <t>PSA2.1</t>
  </si>
  <si>
    <t>PSA2.6</t>
  </si>
  <si>
    <t>PSA2.2, 
PSA2.3</t>
  </si>
  <si>
    <t>PSA2.5</t>
  </si>
  <si>
    <t>SANS 1200 A,
5.5</t>
  </si>
  <si>
    <t>SANS 1200 A,
5.8</t>
  </si>
  <si>
    <t>SANS 1200 A
8.3.2.2, 8.3.2.3</t>
  </si>
  <si>
    <t>(j) Plant (designated plant only, incl. sieving equipment / plant for sieving and sorting of existing bio-filter stone media)</t>
  </si>
  <si>
    <t>SANS 1200 A, 8.3.3</t>
  </si>
  <si>
    <t>SANS 1200 A, 8.3.4</t>
  </si>
  <si>
    <t>A1.1.3.1</t>
  </si>
  <si>
    <t>A1.1.3.2</t>
  </si>
  <si>
    <t>A1.1.3.4</t>
  </si>
  <si>
    <t>A1.1.3.5</t>
  </si>
  <si>
    <t>A1.1.3.6</t>
  </si>
  <si>
    <t>A1.1.3.7</t>
  </si>
  <si>
    <t>A1.1.3.8</t>
  </si>
  <si>
    <t>A1.1.3.9</t>
  </si>
  <si>
    <t>A1.1.3.10</t>
  </si>
  <si>
    <t>PSA5.1,
8.3.5.1</t>
  </si>
  <si>
    <t>PSA5.3,
8.3.5.3</t>
  </si>
  <si>
    <t>A3.1.1.1</t>
  </si>
  <si>
    <t>A3.1.2</t>
  </si>
  <si>
    <t>A3.1.3</t>
  </si>
  <si>
    <t xml:space="preserve"> LEP Plan</t>
  </si>
  <si>
    <t>A3.1.2.1</t>
  </si>
  <si>
    <t>A3.1.2.2</t>
  </si>
  <si>
    <t>Other General Time-Related Charge Items</t>
  </si>
  <si>
    <t>Other General Fixed-charge Items</t>
  </si>
  <si>
    <t>8.3.6.1, 
PSA6.1</t>
  </si>
  <si>
    <t>Occupational Health and Safety compliance with Occupational Health and Safety Act (Act 85 of 1993) and its regulations and with the Employers Health and Safety Specification, for  the following periods:</t>
  </si>
  <si>
    <t>A3.2.1.1</t>
  </si>
  <si>
    <t>A3.2.1.2</t>
  </si>
  <si>
    <t>A3.2.1.3</t>
  </si>
  <si>
    <t>A3.2.1.4</t>
  </si>
  <si>
    <t>8.3.6.1 (a), 
PSA6.1</t>
  </si>
  <si>
    <t>8.3.6.1 (b), 
PSA6.1</t>
  </si>
  <si>
    <t>Prov Sum</t>
  </si>
  <si>
    <t>8.3.6.1 (c), 
PSA6.1</t>
  </si>
  <si>
    <r>
      <t xml:space="preserve">(a) Compliance with Health and Safety Requirements: </t>
    </r>
    <r>
      <rPr>
        <u/>
        <sz val="9"/>
        <rFont val="Arial"/>
        <family val="2"/>
      </rPr>
      <t>Construction Phase</t>
    </r>
    <r>
      <rPr>
        <sz val="9"/>
        <rFont val="Arial"/>
        <family val="2"/>
      </rPr>
      <t xml:space="preserve"> (inclusive of testing, training and commissioning of refurbished works):  Contractor Works</t>
    </r>
  </si>
  <si>
    <r>
      <t xml:space="preserve">Compliance with Health and Safety Requirements: Post-Commissioning, Contractor </t>
    </r>
    <r>
      <rPr>
        <u/>
        <sz val="9"/>
        <rFont val="Arial"/>
        <family val="2"/>
      </rPr>
      <t>1-year Operations &amp; Maintenance (O &amp; M) Support period</t>
    </r>
  </si>
  <si>
    <t>A3.2.2</t>
  </si>
  <si>
    <t>8.3.6.2,
PSA6.2</t>
  </si>
  <si>
    <t>Environmental Management Compliance</t>
  </si>
  <si>
    <t>A3.2.2.1</t>
  </si>
  <si>
    <t>A3.2.2.2</t>
  </si>
  <si>
    <t>A3.2.2.3</t>
  </si>
  <si>
    <t>8.3.6.2 (a),
PSA6.2</t>
  </si>
  <si>
    <t>SANS 1200 A,
8.4.5,
PSA6</t>
  </si>
  <si>
    <t>A3.1.3.1</t>
  </si>
  <si>
    <t>PSA 5.4, 
8.3.5.4</t>
  </si>
  <si>
    <t>Compliance with the Client's Environmental Management programme and all South African Environmental Legislation &amp; Regulations (Fixed Charge Item)</t>
  </si>
  <si>
    <t>PSA 5.4 (a), 
8.3.5.4</t>
  </si>
  <si>
    <t>A3.1.3.2</t>
  </si>
  <si>
    <r>
      <rPr>
        <b/>
        <sz val="9"/>
        <rFont val="Arial"/>
        <family val="2"/>
      </rPr>
      <t xml:space="preserve">Professional Registered Geohydrologist </t>
    </r>
    <r>
      <rPr>
        <sz val="9"/>
        <rFont val="Arial"/>
        <family val="2"/>
      </rPr>
      <t>(to prepare Geohydrological Report) as per Water Use Licence Condition 15.3. Includes management time to oversee drilling and protection of 3 no of monitoring boreholes.
Prepare geohydological report and hydrocensus to evaluate potential for ground water being impacted upon</t>
    </r>
  </si>
  <si>
    <r>
      <rPr>
        <b/>
        <sz val="9"/>
        <rFont val="Arial"/>
        <family val="2"/>
      </rPr>
      <t>Specialist Drilling Contractor:</t>
    </r>
    <r>
      <rPr>
        <sz val="9"/>
        <rFont val="Arial"/>
        <family val="2"/>
      </rPr>
      <t xml:space="preserve"> To drill 3 no of monitoring borehole up to 120mm in internal diameter and up to 50m deep. Collect water quality sampling and step-test pumping as directed by Geohydrological Engineer. Install dipping tube for future monitoring purposes and provide capped headplate with opening for 32mm dia dipping tube. Place headworks inside secure concrete manhole, 1.2m internal diameter</t>
    </r>
  </si>
  <si>
    <r>
      <rPr>
        <b/>
        <sz val="9"/>
        <rFont val="Arial"/>
        <family val="2"/>
      </rPr>
      <t xml:space="preserve">Other Specialist </t>
    </r>
    <r>
      <rPr>
        <sz val="9"/>
        <rFont val="Arial"/>
        <family val="2"/>
      </rPr>
      <t>(on a needs basis only)</t>
    </r>
  </si>
  <si>
    <t>A3.1.4</t>
  </si>
  <si>
    <t>Specialist Studies (as and when instructed by the Employer's Agent), using a 3-quotation process
Fixed Charge items</t>
  </si>
  <si>
    <t>A3.1.4.1</t>
  </si>
  <si>
    <t>A3.1.4.2</t>
  </si>
  <si>
    <t>A3.1.4.3</t>
  </si>
  <si>
    <t>A3.1.4.4</t>
  </si>
  <si>
    <t>A3.1.4.5</t>
  </si>
  <si>
    <t>A3.1.4.6</t>
  </si>
  <si>
    <t>A3.1.4.7</t>
  </si>
  <si>
    <t>Overhead, Charges and Profit 
(on items A3.1.4.1 to A3.1.4.6)</t>
  </si>
  <si>
    <t>Environmental Compliance (continues):
Laboratory testing &amp; analysis: waste sludge</t>
  </si>
  <si>
    <t>Environmental Compliance (continues):
Laboratory water quality testing &amp; analysis: River water (upstream &amp; downstream as per Water Use Licence &amp; amendment)</t>
  </si>
  <si>
    <t xml:space="preserve">(ii) Overheads, charges &amp; profit on item A3.2.1.2, (b)(i)   </t>
  </si>
  <si>
    <r>
      <t xml:space="preserve">(b)(i) Compliance with Health and Safety Requirements: </t>
    </r>
    <r>
      <rPr>
        <u/>
        <sz val="9"/>
        <rFont val="Arial"/>
        <family val="2"/>
      </rPr>
      <t>Construction Phase</t>
    </r>
    <r>
      <rPr>
        <sz val="9"/>
        <rFont val="Arial"/>
        <family val="2"/>
      </rPr>
      <t xml:space="preserve"> (inclusive of testing, training and commissioning of refurbished works): </t>
    </r>
    <r>
      <rPr>
        <u/>
        <sz val="9"/>
        <rFont val="Arial"/>
        <family val="2"/>
      </rPr>
      <t xml:space="preserve">Employer’s appointed </t>
    </r>
    <r>
      <rPr>
        <sz val="9"/>
        <rFont val="Arial"/>
        <family val="2"/>
      </rPr>
      <t>Health and Safety Agent</t>
    </r>
  </si>
  <si>
    <t>A3.2.3</t>
  </si>
  <si>
    <t>A3.2.3.1</t>
  </si>
  <si>
    <t>Provision of adequate security (construction &amp; commissioning phase but excluding 1-year Contractor ) &amp; M support period)</t>
  </si>
  <si>
    <t>PSA6.3,
 8.3.6.3</t>
  </si>
  <si>
    <r>
      <t xml:space="preserve">(a) Compliance with Environmental Management Requirements (with appointed DEO): </t>
    </r>
    <r>
      <rPr>
        <u/>
        <sz val="9"/>
        <rFont val="Arial"/>
        <family val="2"/>
      </rPr>
      <t xml:space="preserve">Construction Phase </t>
    </r>
    <r>
      <rPr>
        <sz val="9"/>
        <rFont val="Arial"/>
        <family val="2"/>
      </rPr>
      <t xml:space="preserve">(inclusive of testing, training and commissioning of refurbished works but excludes Contractor 1-year O &amp; M Support period that is overseen by MaP Water):  </t>
    </r>
    <r>
      <rPr>
        <u/>
        <sz val="9"/>
        <rFont val="Arial"/>
        <family val="2"/>
      </rPr>
      <t>Contractor Works</t>
    </r>
    <r>
      <rPr>
        <sz val="9"/>
        <rFont val="Arial"/>
        <family val="2"/>
      </rPr>
      <t xml:space="preserve">, inclusive of Contractor appointed </t>
    </r>
    <r>
      <rPr>
        <u/>
        <sz val="9"/>
        <rFont val="Arial"/>
        <family val="2"/>
      </rPr>
      <t xml:space="preserve">DEO </t>
    </r>
    <r>
      <rPr>
        <sz val="9"/>
        <rFont val="Arial"/>
        <family val="2"/>
      </rPr>
      <t>(Designated Environmental Officer) for duration of contruction and commissioning period as described in the contract documents</t>
    </r>
  </si>
  <si>
    <r>
      <t xml:space="preserve">(b) Compliance with Environmental Management Requirements (with appointed ECO): Construction Phase  (inclusive of testing, training and commissioning of refurbished works): </t>
    </r>
    <r>
      <rPr>
        <u/>
        <sz val="9"/>
        <rFont val="Arial"/>
        <family val="2"/>
      </rPr>
      <t>Employer’s appointed (independent) ECO (Environmental Control Officer)</t>
    </r>
    <r>
      <rPr>
        <sz val="9"/>
        <rFont val="Arial"/>
        <family val="2"/>
      </rPr>
      <t>. Part-time monitoring for duration of construction but excl. 1-year Contractor 0 &amp; M support period.</t>
    </r>
  </si>
  <si>
    <t>(ii) Overheads, charges &amp; profit on item A3.2.2.2</t>
  </si>
  <si>
    <t>Provision of a suitable Local Economic Participation Plan (rate includes auditing by a recognised external auditing firm of the Contractor's expenditure on local goods, services and labour as defined in the mentioned specifications. Two audits shall be included)</t>
  </si>
  <si>
    <t>i) Prepare &amp; maintain key documents, incl. but not limited to: Waste Management Plan, Emergency Contingency Plans (Environmental Incident), Fire Prevention &amp; Management Plan, Create and maintain an Environmental File with all relevant information and plans as indicated in the Client's Environmental Management Programme (Plan) specification no S-EMP.</t>
  </si>
  <si>
    <r>
      <t xml:space="preserve">ii)Compliance with Environmental Management and Client EMPr Specification Requirements: </t>
    </r>
    <r>
      <rPr>
        <u/>
        <sz val="9"/>
        <rFont val="Arial"/>
        <family val="2"/>
      </rPr>
      <t xml:space="preserve">Construction Phase </t>
    </r>
    <r>
      <rPr>
        <sz val="9"/>
        <rFont val="Arial"/>
        <family val="2"/>
      </rPr>
      <t xml:space="preserve">(inclusive of testing, training and commissioning of refurbished works):  </t>
    </r>
    <r>
      <rPr>
        <u/>
        <sz val="9"/>
        <rFont val="Arial"/>
        <family val="2"/>
      </rPr>
      <t>Contractor Works</t>
    </r>
    <r>
      <rPr>
        <sz val="9"/>
        <rFont val="Arial"/>
        <family val="2"/>
      </rPr>
      <t xml:space="preserve"> - all other fixed charge cost items not mentioned under A3.1.3.1 and excludes cost of DEO (measured elsewhere, see A3.2)</t>
    </r>
  </si>
  <si>
    <r>
      <rPr>
        <b/>
        <sz val="9"/>
        <rFont val="Arial"/>
        <family val="2"/>
      </rPr>
      <t xml:space="preserve">Professional Registered Aquatic Scientist </t>
    </r>
    <r>
      <rPr>
        <sz val="9"/>
        <rFont val="Arial"/>
        <family val="2"/>
      </rPr>
      <t>(to establish a bio-monitoring programme) as per Water Use Licence Condition 3.1.4.
Undertake water habitat / species survey &amp; produce report with bio-monitoring programme</t>
    </r>
  </si>
  <si>
    <t>8.3.6.1 (b), 
PSA6.1, 
PSA7.12</t>
  </si>
  <si>
    <t>8.3.6.2 (b),
PSA6.2 &amp; PSA7.12</t>
  </si>
  <si>
    <t>A3.1.5</t>
  </si>
  <si>
    <t>Provision of as-built drawings &amp; details: Civils</t>
  </si>
  <si>
    <t>Provision of as-built drawings &amp; details: Structures</t>
  </si>
  <si>
    <t>Provision of as-built drawings &amp; details: Mechanical &amp; Process</t>
  </si>
  <si>
    <t>Provision of as-built drawings &amp; details: Electrical</t>
  </si>
  <si>
    <t>Provision of as-built drawings &amp; details: Electronic</t>
  </si>
  <si>
    <t>A3.1.5.1</t>
  </si>
  <si>
    <t>A3.1.5.2</t>
  </si>
  <si>
    <t>A3.1.5.3</t>
  </si>
  <si>
    <t>A3.1.5.4</t>
  </si>
  <si>
    <t>A3.1.5.5</t>
  </si>
  <si>
    <t>PSA5.5, 8.3.5.5</t>
  </si>
  <si>
    <t>DOCUMENTATION: AS-BUILT DRAWINGS</t>
  </si>
  <si>
    <t>A3.1.6</t>
  </si>
  <si>
    <t>DOCUMENTATION: OPERATION &amp; MAINTENANCE (0 &amp; M Manuals)</t>
  </si>
  <si>
    <t>As-built drawings shall be prepared in hard-copy and electronic format as specified in the Scope of Work Document</t>
  </si>
  <si>
    <t>A3.1.6.1</t>
  </si>
  <si>
    <t>Prepare Operations &amp; Maintenance Manuals in the required format (hard-copies and electronic copies as specified in the Scope of Work document and notably the Particular Management Specification document SB (O &amp; M Manual Specification)</t>
  </si>
  <si>
    <t>A4.1.2</t>
  </si>
  <si>
    <t>A4.1.3</t>
  </si>
  <si>
    <t>A4.1.1.1</t>
  </si>
  <si>
    <t>A4.1.1.2</t>
  </si>
  <si>
    <t>A4.1.1.3</t>
  </si>
  <si>
    <t xml:space="preserve">NOTE </t>
  </si>
  <si>
    <t>NOTE ONLY</t>
  </si>
  <si>
    <t>Operation &amp; Maintenance test equipment &amp; consumables are measured seperately as indicated in Schedule D7 (Mechanical: Miscellaneous Works)</t>
  </si>
  <si>
    <t>PSA5.6</t>
  </si>
  <si>
    <t>Develop training material for maintenance personnel</t>
  </si>
  <si>
    <t>Attendance and Profit</t>
  </si>
  <si>
    <t>A4.1.2.1</t>
  </si>
  <si>
    <t>For a group of 6 learners (process controllers and learner process controllers) : conduct skills program consisting of 30 credits</t>
  </si>
  <si>
    <t>A4.1.2.2</t>
  </si>
  <si>
    <t>A4.1.3.1</t>
  </si>
  <si>
    <t>Conduct a 5-day training course, including lectures, demonstrations, on site training and practical’s for maintenance staff</t>
  </si>
  <si>
    <t>A4.1.3.2</t>
  </si>
  <si>
    <t>A4.3</t>
  </si>
  <si>
    <t>TESTING AND COMMISSIONING OF THE WASTEWATER TREATMENT WORKS</t>
  </si>
  <si>
    <t>A4.3.1</t>
  </si>
  <si>
    <t>Decommmissioning and removal of installations as part of the system</t>
  </si>
  <si>
    <t>A4.3.1.1</t>
  </si>
  <si>
    <t>A4.3.1.2</t>
  </si>
  <si>
    <t>A4.3.1.3</t>
  </si>
  <si>
    <t>A4.3.1.4</t>
  </si>
  <si>
    <t>A4.3.2</t>
  </si>
  <si>
    <t>SC 12.2</t>
  </si>
  <si>
    <t>Testing and Commissioning of an Installation</t>
  </si>
  <si>
    <t>A4.3.2.1</t>
  </si>
  <si>
    <t>Testing and Commissioning of the Installations as a whole</t>
  </si>
  <si>
    <t>A4.3.3.1</t>
  </si>
  <si>
    <t>Extra over A4.3.3.1 above, for the Professional Process Controller supervision (PrPC Water) for the duration of full wet commissioning and process tests with raw wastewater</t>
  </si>
  <si>
    <t>OTHER GENERAL CHARGES:  TRAINING</t>
  </si>
  <si>
    <t>Develop syllabus and training material for SAQA accredited training for process controllers (30 credits). Refer to Additional Management Specification "SD"</t>
  </si>
  <si>
    <t>PSA5.8 &amp; SD6.1</t>
  </si>
  <si>
    <t>PSA5.8 &amp; SD6.1.1</t>
  </si>
  <si>
    <t>PSA5.8 &amp; SD6.1.2</t>
  </si>
  <si>
    <t>PSA5.8</t>
  </si>
  <si>
    <t>PSA5.8 &amp; SD6.2</t>
  </si>
  <si>
    <t>PSA5.8 &amp; SD6.3</t>
  </si>
  <si>
    <t>Existing ponds and effluent pipework and structures, but EXCLUDING removal and handling of sludge (as measured seperately under Civils, Schedule B11)</t>
  </si>
  <si>
    <t>Biofilter distribution arm, associated pipework and steel structures, but EXCLUDING dismantling the biofilter rock media for grading and reconstruction (see Civils Schedule B8)</t>
  </si>
  <si>
    <t>Existing BNRAS reactor, clarifier, with associated pipework and structures (but EXCLUDING. drain-down and removal of wastewater and silt / sludge &amp; cleaning as measured under Civils)</t>
  </si>
  <si>
    <t>Existing inlet works, Imhoff tanks and associated pipework and structures (EXCLUDING. drain-down and removal of wastewater and silt / sludge &amp; cleaning as measured under Civils)</t>
  </si>
  <si>
    <t>PSA5.7 &amp; 
SC 12.1</t>
  </si>
  <si>
    <r>
      <rPr>
        <b/>
        <sz val="9"/>
        <rFont val="Arial"/>
        <family val="2"/>
      </rPr>
      <t>Clean Wet Commissioning</t>
    </r>
    <r>
      <rPr>
        <sz val="9"/>
        <rFont val="Arial"/>
        <family val="2"/>
      </rPr>
      <t xml:space="preserve"> of installations as defined and specified in SC 11.2.1:</t>
    </r>
  </si>
  <si>
    <t>A4.3.2.1.3</t>
  </si>
  <si>
    <t>PSA5.7.1 &amp;
SC 12.2</t>
  </si>
  <si>
    <t>Attendance and Profit for Professional Process Controller supervision (item A4.3.3.2)</t>
  </si>
  <si>
    <t>Calibration of equipment set-points by Contractor's Electro-Mechanical commissioning team, based on PrPC Water instructions</t>
  </si>
  <si>
    <t>PSA5.7.2 &amp;
SC 12.3.1</t>
  </si>
  <si>
    <t>PSA5.7.2 &amp;
SC 12.3.2</t>
  </si>
  <si>
    <t>PSA5.7.2 &amp; 
SC 12.3.3</t>
  </si>
  <si>
    <t>PSA5.7.2 &amp; 
SC 12.3.4</t>
  </si>
  <si>
    <t>A5</t>
  </si>
  <si>
    <t>A5.1</t>
  </si>
  <si>
    <r>
      <rPr>
        <b/>
        <sz val="9"/>
        <rFont val="Arial"/>
        <family val="2"/>
      </rPr>
      <t>Final Wet Commissioning</t>
    </r>
    <r>
      <rPr>
        <sz val="9"/>
        <rFont val="Arial"/>
        <family val="2"/>
      </rPr>
      <t xml:space="preserve"> of the treatment system, including</t>
    </r>
    <r>
      <rPr>
        <b/>
        <sz val="9"/>
        <rFont val="Arial"/>
        <family val="2"/>
      </rPr>
      <t xml:space="preserve"> Installations 2, 3, 4, 5 and 6</t>
    </r>
    <r>
      <rPr>
        <sz val="9"/>
        <rFont val="Arial"/>
        <family val="2"/>
      </rPr>
      <t xml:space="preserve"> as defined and specified in SC 11.2.2, commencing with the Day_01 tests and concluding with the successful completion of the Day_60 tests.</t>
    </r>
  </si>
  <si>
    <t>Installation 2: Inlet works and Imhoff tanks</t>
  </si>
  <si>
    <t>Installation 3: Biological Trickling Filter</t>
  </si>
  <si>
    <t>Installation 4: Biological Nutrient Removal Activated Sludge Process</t>
  </si>
  <si>
    <t>Installation 5: Sludge drying beds, associated valves and pipework</t>
  </si>
  <si>
    <t>Installation 6: Maturation (Effluent Ponds) and associated equipment (fill ponds with treated effluent from Clarifier process unit with chlorination added)</t>
  </si>
  <si>
    <t>OTHER GENERAL CHARGES:  O &amp; M SUPPORT PERIOD (AFTER FINAL WET COMMISSIONING &amp; COINCIDING WITH 1-YEAR DEFECTS LIABILITY PERIOD)</t>
  </si>
  <si>
    <t>A5.2</t>
  </si>
  <si>
    <t>Overheads, charges and profit on above</t>
  </si>
  <si>
    <t>SUMMARY (Bidder)</t>
  </si>
  <si>
    <t>OTHER GENERAL CHARGES:  MAINTENANCE DURING THE REFURBISHMENT WORK, PRIOR TO PRACTICAL COMPLETION</t>
  </si>
  <si>
    <t>PSA7.13 &amp;
SA 6.2</t>
  </si>
  <si>
    <t>A5.1.1</t>
  </si>
  <si>
    <t>A5.1.2</t>
  </si>
  <si>
    <t>A5.1.3</t>
  </si>
  <si>
    <t>A5.1.4</t>
  </si>
  <si>
    <t>A5.1.5</t>
  </si>
  <si>
    <t>A5.1.6</t>
  </si>
  <si>
    <t>8.5 b) &amp;
SA 6.3.2</t>
  </si>
  <si>
    <r>
      <t>SANS 10280, IEC 61284, SANS 1700, SANS 121 (Part 2) and SANS 935, Standard Eskom OH Stds Specification,</t>
    </r>
    <r>
      <rPr>
        <b/>
        <sz val="9"/>
        <rFont val="Arial"/>
        <family val="2"/>
      </rPr>
      <t xml:space="preserve"> 5.16 - PE MVOL - PS</t>
    </r>
  </si>
  <si>
    <r>
      <t xml:space="preserve">SANS 780 Et al ISO 9001:2015, </t>
    </r>
    <r>
      <rPr>
        <b/>
        <sz val="9"/>
        <rFont val="Arial"/>
        <family val="2"/>
      </rPr>
      <t>PS 5.14 EMSH</t>
    </r>
  </si>
  <si>
    <r>
      <t>IEEE Standard C62.11, IEC Standard 6099-4,</t>
    </r>
    <r>
      <rPr>
        <b/>
        <sz val="11"/>
        <color theme="1"/>
        <rFont val="Aptos Narrow"/>
        <family val="2"/>
        <scheme val="minor"/>
      </rPr>
      <t xml:space="preserve"> PS 5.2-EELP </t>
    </r>
  </si>
  <si>
    <t>MAP</t>
  </si>
  <si>
    <t>12. Construct, co-ordinate with the Municipality/ESKOM, test, certify and commission</t>
  </si>
  <si>
    <r>
      <t>SANS 780 Et al ISO 9001:2015,</t>
    </r>
    <r>
      <rPr>
        <b/>
        <sz val="9"/>
        <rFont val="Arial"/>
        <family val="2"/>
      </rPr>
      <t xml:space="preserve"> PS 5.14 EMSH,</t>
    </r>
    <r>
      <rPr>
        <sz val="9"/>
        <rFont val="Arial"/>
        <family val="2"/>
      </rPr>
      <t xml:space="preserve"> </t>
    </r>
    <r>
      <rPr>
        <b/>
        <sz val="9"/>
        <rFont val="Arial"/>
        <family val="2"/>
      </rPr>
      <t>Specification 5.20 - PE EPTM</t>
    </r>
  </si>
  <si>
    <t>IEC 61439-2,IEC 60831 &amp; IEC 61921</t>
  </si>
  <si>
    <r>
      <t>This work entail</t>
    </r>
    <r>
      <rPr>
        <b/>
        <sz val="9"/>
        <rFont val="Arial"/>
        <family val="2"/>
      </rPr>
      <t xml:space="preserve"> the design, manufacture install and commission of a power factor correction unit </t>
    </r>
    <r>
      <rPr>
        <sz val="9"/>
        <rFont val="Arial"/>
        <family val="2"/>
      </rPr>
      <t xml:space="preserve">in the main control room. Final position will be determined on site. A cicuit breaker must be provided by the Contractor  in the main LV panel in the non essential section.                      The panels and components are to be </t>
    </r>
    <r>
      <rPr>
        <b/>
        <sz val="9"/>
        <rFont val="Arial"/>
        <family val="2"/>
      </rPr>
      <t xml:space="preserve">type tested </t>
    </r>
    <r>
      <rPr>
        <sz val="9"/>
        <rFont val="Arial"/>
        <family val="2"/>
      </rPr>
      <t>at a recognised and well-reputed test laboratory. Type test certificates shall be available for verification as evidence of successful completion of type tests.
It is the manufacturer and supplier’s responsibility to submit all t</t>
    </r>
    <r>
      <rPr>
        <b/>
        <sz val="9"/>
        <rFont val="Arial"/>
        <family val="2"/>
      </rPr>
      <t>ype test reports</t>
    </r>
    <r>
      <rPr>
        <sz val="9"/>
        <rFont val="Arial"/>
        <family val="2"/>
      </rPr>
      <t xml:space="preserve"> for the PFC equipment offered. </t>
    </r>
  </si>
  <si>
    <t xml:space="preserve">IEC 61439-2.  </t>
  </si>
  <si>
    <r>
      <t>SABS 0198-13:2016: Cable and Cable Testing,</t>
    </r>
    <r>
      <rPr>
        <b/>
        <sz val="9"/>
        <rFont val="Arial"/>
        <family val="2"/>
      </rPr>
      <t xml:space="preserve"> 5.4-PE EOH - PS </t>
    </r>
  </si>
  <si>
    <t>03. Supply and install 25 mm ID BOSAL Conduit, galvanised , 3 meter length (include .04 to .12)</t>
  </si>
  <si>
    <t>04. BOSAL 25 mm Bends, 90 Degrs</t>
  </si>
  <si>
    <t>05. BOSAL 25 mm Sockets (Joints)</t>
  </si>
  <si>
    <t>06. BOSAL 25 mm Saddle Spacers</t>
  </si>
  <si>
    <t>08. BOSAL 25 mm flat saddles</t>
  </si>
  <si>
    <t xml:space="preserve">Main Motor Control Centers( MCC'S)  Including drive and components, as per Drawings </t>
  </si>
  <si>
    <r>
      <t xml:space="preserve">SANS 1091; -0142-P1; -;60269-2; - 60439; -60529; -60947. </t>
    </r>
    <r>
      <rPr>
        <b/>
        <sz val="9"/>
        <rFont val="Arial"/>
        <family val="2"/>
      </rPr>
      <t xml:space="preserve">PS 5.5 PE MCC </t>
    </r>
  </si>
  <si>
    <r>
      <t xml:space="preserve"> </t>
    </r>
    <r>
      <rPr>
        <sz val="9"/>
        <rFont val="Arial"/>
        <family val="2"/>
      </rPr>
      <t>The MCC consist of an essential -as well as a non-essential section fed from the corresponding sections of the main LV panel. The panel must provide for motor drives specified in matching cubicles equipped with individual doors, interlocked isolator and the door face equipped with the following: (a) 3/1 phase volt meter as applicable, (b) Thermal MD 3/1 phase ammeter with resettable analogue indicator (c) Run indicator (green) (c) off (red) (d) tripped (Amber) (e) Off, manual as well as remote auto operation selector. (f) All drives are required to be with a spring loaded 3 way toggle switch to allow in manual mode jog the motor forward/reverse in attempt to dislodge any blockage. (g) For drives 11 kW and above, the drive MMI panel must be built into the door face. Suitable Extract fans must be built into the panel to evenly vent hot air generated by the drives to ensure maximum  working temperature of 45 Degrees Centigrade.</t>
    </r>
  </si>
  <si>
    <t>02. Cold commission, protection setting calculations, setting, test and issue certification</t>
  </si>
  <si>
    <r>
      <t xml:space="preserve">SANS 556, </t>
    </r>
    <r>
      <rPr>
        <b/>
        <sz val="9"/>
        <rFont val="Arial"/>
        <family val="2"/>
      </rPr>
      <t>PS 5.5 PE MCC</t>
    </r>
  </si>
  <si>
    <r>
      <t xml:space="preserve">PS and C. Spec MCC , FVD, SS, DOL,, Specification </t>
    </r>
    <r>
      <rPr>
        <b/>
        <sz val="9"/>
        <rFont val="Arial"/>
        <family val="2"/>
      </rPr>
      <t>5.5 -PE - MCC</t>
    </r>
  </si>
  <si>
    <t>.10 UPS, 1500 VA for control circuits with 30 minute battery backup. To be handed to the panel builder for installation and termination. Make and model to be approved by the engineer.</t>
  </si>
  <si>
    <t>.17 Power supply, stabilised 24 Volt DC 500 VA for control circuits feeding of the UPS circuits. To be handed to the panel builder for installation and termination. Make and model to be approved by the engineer.</t>
  </si>
  <si>
    <t>Design, drawing , Installation</t>
  </si>
  <si>
    <r>
      <t xml:space="preserve">Refer to </t>
    </r>
    <r>
      <rPr>
        <b/>
        <sz val="9"/>
        <rFont val="Arial"/>
        <family val="2"/>
      </rPr>
      <t xml:space="preserve">PS-5.12-ESPL </t>
    </r>
  </si>
  <si>
    <t>01.Supply, deliver internal bulkhead fittings (Type A) for the various premises as per specification, and engineers approval.</t>
  </si>
  <si>
    <t>01.Supply, deliver internal bulkhead fittings (Type B) for the various premises as per specification and engineers approval.</t>
  </si>
  <si>
    <t xml:space="preserve">02. Install light switches (single) in works premises </t>
  </si>
  <si>
    <t xml:space="preserve">05. Chase, wire, plaster over and connect 15 Amp socket in inlet works premises </t>
  </si>
  <si>
    <t>C6.1</t>
  </si>
  <si>
    <t>Area Illumination</t>
  </si>
  <si>
    <t>Specification 5.12 - PE - SPL</t>
  </si>
  <si>
    <t>C6.1.1</t>
  </si>
  <si>
    <t>SANS 10225</t>
  </si>
  <si>
    <t>20 meter Midhinge type Mast Flood Lights</t>
  </si>
  <si>
    <r>
      <t xml:space="preserve"> All mild steel materials unless otherwise specified are grade GW355J HT Steel. Manufacturing is to SANS 10214-1987-1. All poles, masts and brackets are galvanized to ISO 1461/SANS 121-2000-1. Welding procedures to SANS 10044 parts 1-4. </t>
    </r>
    <r>
      <rPr>
        <b/>
        <sz val="9"/>
        <color theme="1"/>
        <rFont val="Arial"/>
        <family val="2"/>
      </rPr>
      <t xml:space="preserve">SP 1.12 PE ESPL </t>
    </r>
  </si>
  <si>
    <t>01. Manufacture, transport, off-load masts at the site as per the specification. Include control enclosure, cable termination plate, earth studs, access door and failsafe locking device. Anchor bolts per ASTM A576.</t>
  </si>
  <si>
    <t>02. Survey, layout and set out of positions to erect  the 20 meter mast as per the Engineer's layout, obtain an excavation permit from the municipality to aid in safe excavation.</t>
  </si>
  <si>
    <r>
      <rPr>
        <sz val="9"/>
        <rFont val="Arial"/>
        <family val="2"/>
      </rPr>
      <t>04. Rig, wire and mount masts on plinths and level mast, torque hold down bolts to OEM specification</t>
    </r>
    <r>
      <rPr>
        <b/>
        <sz val="9"/>
        <rFont val="Arial"/>
        <family val="2"/>
      </rPr>
      <t>.</t>
    </r>
  </si>
  <si>
    <t>SANS 60598-2-5, SANS 62262</t>
  </si>
  <si>
    <t>05. Supply, deliver and offload at the site 500 Watt LED type flood lights (Type D), complete with clamp, stirrip and fixings</t>
  </si>
  <si>
    <t>06. Step the mast, install and connect/terminate the flood light luminaires. This include calibration, test and aiming of the luminaires.</t>
  </si>
  <si>
    <t>07. Manufacture and deliver a suitable electrical distribution enclosure with contactor set to distribute power and switchind from the feeder to the mast top. Control must include a fail safe daylight switch mounted at least at height of 4 meter above NGL as well as a hard wired bypass switch.</t>
  </si>
  <si>
    <t>SABS-03-1985,  SANS 10313; -61312; 62305; -10292; -10199; - NRS076; -10142</t>
  </si>
  <si>
    <t>01. Design, deliver and connect a suitable lightning protection  system for the mast lights  including a arrestor spike at the top and bond to suitable earth spikes. Include soil resistivity survey, mats/spikes, bonding, copper conductors (70 mm2 minimum). Bonding should be of the thermo type. Tie in to earth system by others.</t>
  </si>
  <si>
    <t>SABS XXXX</t>
  </si>
  <si>
    <t>09. Do an illumination survey within the operational area to compare design levels with actual levels achevement. Refer to SABS, incorporate and submit  in compliance report</t>
  </si>
  <si>
    <t>C6.1.2</t>
  </si>
  <si>
    <t>Post Top Streets Lights, 9 meter</t>
  </si>
  <si>
    <t>Poles are designed in accordance with SANS 10225. All mild steel materials unless otherwise specified are grade GW355J HT Steel. Manufacturing is to SANS 10214-1987-1. All poles, masts and brackets are galvanized to ISO 1461/SANS 121-2000-1. Welding procedures to SANS 10044 parts 1-4.</t>
  </si>
  <si>
    <t>.01Supply and deliver street light post top steel p.ole, 9 meter, including 76 mm ID spiggot, service door, footplate included as well as cable entry cutout. A suitable cable termination glandplate (3 Way) must be provided standard with the pole. (Type C)</t>
  </si>
  <si>
    <t>.03 Supply and deliver LED post top light luminaires, 80 Watt bottom entry suitable for 76 mm ID spiggot</t>
  </si>
  <si>
    <t>.04 Install, terminate and aim luminaire.</t>
  </si>
  <si>
    <t>OH&amp;Sact</t>
  </si>
  <si>
    <t>Add Equipment required, cranage, slings and safety equirment and management</t>
  </si>
  <si>
    <t>C7</t>
  </si>
  <si>
    <t>SCHEDULE C7 : ELECTRICAL : STANDBY GENERATOR AND ACCESSORIES</t>
  </si>
  <si>
    <t>C7.1</t>
  </si>
  <si>
    <t>Secondary power supply, self contained</t>
  </si>
  <si>
    <t>Specification 5.10 -PE- SGS PS</t>
  </si>
  <si>
    <r>
      <t xml:space="preserve">01. Supply, deliver and offload a </t>
    </r>
    <r>
      <rPr>
        <b/>
        <sz val="9"/>
        <rFont val="Arial"/>
        <family val="2"/>
      </rPr>
      <t xml:space="preserve">300 kVA 3 phase 400 Volt </t>
    </r>
    <r>
      <rPr>
        <sz val="9"/>
        <rFont val="Arial"/>
        <family val="2"/>
      </rPr>
      <t>diesel powered generator ( 10 Tonne) as per specification.</t>
    </r>
  </si>
  <si>
    <t>02.  Install the generator on a plinth (provided by others)</t>
  </si>
  <si>
    <t>C7.2</t>
  </si>
  <si>
    <t>SANS 10089-3, SANS 1535, UL 58</t>
  </si>
  <si>
    <t>Diesel fuel storage tank 4500L  (Underground, composite bonded double skinned, minimum 6 mm shell thickness)</t>
  </si>
  <si>
    <t>Steel in composite, SABS 1531 Grade 355JR:</t>
  </si>
  <si>
    <t>02. Supply and deliver 4500 litre tank, with:</t>
  </si>
  <si>
    <t>03. Matching forecourt manhole and cover</t>
  </si>
  <si>
    <t>04. Eco safe tank sump with segmented rings</t>
  </si>
  <si>
    <t>05. Wet leak detector, complete with bracket</t>
  </si>
  <si>
    <t>06. Matching suction pipe complete with fittings</t>
  </si>
  <si>
    <t>07. Screw dip pipe complete with dipstick</t>
  </si>
  <si>
    <t>08. Ventilation stub</t>
  </si>
  <si>
    <t>SANS 1042</t>
  </si>
  <si>
    <t>09. Power supply from the generator panel to the diesel tank fuel pump, incuding level control in the day tank. With 30 m 3 core (L,N and E) with glands. (no 1)</t>
  </si>
  <si>
    <t>010. Positive suction cast iron  diesel pump U/G to Day Tank Panther 56  220 Volt AC PUISI 90 Litre / Min continious duty, complete with 20 m of suitable piping.</t>
  </si>
  <si>
    <t>11. Transportation and cranage cost</t>
  </si>
  <si>
    <t>C.7.3</t>
  </si>
  <si>
    <t>Installation and commissioning of stanby plant</t>
  </si>
  <si>
    <t>01. Installation of complete standby generator set as specified</t>
  </si>
  <si>
    <t>Item</t>
  </si>
  <si>
    <t>02. Supply of complete automatic mains failure Start-up system as specified. This entail supply and delivering to the selected panel builder for installation into the MLVP NE</t>
  </si>
  <si>
    <t>03. Installation of complete sound attenuation enclosure as specified</t>
  </si>
  <si>
    <t>04. Installation of complete fuel tank complete with mounting frame</t>
  </si>
  <si>
    <t>Commissiong of the complete standby system</t>
  </si>
  <si>
    <t>C8</t>
  </si>
  <si>
    <t>Electrical : Security Systems and Compliance</t>
  </si>
  <si>
    <t>C8.1</t>
  </si>
  <si>
    <t>PS 5.1PE SPL</t>
  </si>
  <si>
    <t>Smart wireless zonal ingress/movement monitor, smoke alarm with remote activation for response.</t>
  </si>
  <si>
    <t>C8.1.1</t>
  </si>
  <si>
    <t>01. Main control panel complete with recorder, supply. (Inclusive .02 to .16)</t>
  </si>
  <si>
    <t>02. Remote controllers, tie in with main controller, supply.</t>
  </si>
  <si>
    <t>03. GSM communication module and antennea, supply .</t>
  </si>
  <si>
    <t>04. Power supply module, 8 hour standby, supply.</t>
  </si>
  <si>
    <t>05. Man machine interface, supply.</t>
  </si>
  <si>
    <t>06. Passive indoor infrared detectors, supply.</t>
  </si>
  <si>
    <t>07.Smoke detector, fire/combustion products, supply.</t>
  </si>
  <si>
    <t>08. Door/window limit/magnetic switches, supply.</t>
  </si>
  <si>
    <t>09. CCTV dome type indoor picture capture camara/ normal and infrared, supply.</t>
  </si>
  <si>
    <t>10. GSM or equivalent communication module to control room, include local transmitter and reciever upstream control.</t>
  </si>
  <si>
    <t>.11 Heavy duty limit switch (Magnetic) on main gate</t>
  </si>
  <si>
    <t>.12 Panic button, installed in a convenient place, next to door handle, supply</t>
  </si>
  <si>
    <t>.13 Set of 4 button remote controllers, supply</t>
  </si>
  <si>
    <t>.14 Key switches (4 special cut keys keyed alike), supply</t>
  </si>
  <si>
    <t xml:space="preserve">.15 Bosal conduit, 20 mm </t>
  </si>
  <si>
    <t>Lengths</t>
  </si>
  <si>
    <t>.16 Install and test system</t>
  </si>
  <si>
    <t>Complete</t>
  </si>
  <si>
    <t>.01 Remote monitoring option (Refer to PS 21)</t>
  </si>
  <si>
    <t>C8.2</t>
  </si>
  <si>
    <t>Electric Fence</t>
  </si>
  <si>
    <t>C8.2.1</t>
  </si>
  <si>
    <t>'OHSAct GMR, EMR #12, 13 and 14 incl Section 44,        SANS60335-2-76</t>
  </si>
  <si>
    <t>Consist of installation , test and certification of a post top 5 electrified strand perimeter  fence ingress deterrent  and activation  alarm, for post top application on existing concrete pallisade fence, 650m. There are 5 gates to traverse, one being controlled. Sleeves under the roadway and to controllers to be provided by others.</t>
  </si>
  <si>
    <r>
      <rPr>
        <u/>
        <sz val="9"/>
        <rFont val="Arial"/>
        <family val="2"/>
      </rPr>
      <t>Note:</t>
    </r>
    <r>
      <rPr>
        <sz val="9"/>
        <rFont val="Arial"/>
        <family val="2"/>
      </rPr>
      <t xml:space="preserve"> The successful Contractor must submit insulator post mounting detail to the client representative for approval. The material shall be 318 stainless plate at least 3 mm in thickness. Minimum of M8 Stainless foxing bolts and nylock nuts shall be usedConcrete anchors shal be of the anodised type. This include for concrete pallisade, welded mesh and sliding gate tops. Refer to Typical Security Fence detail </t>
    </r>
    <r>
      <rPr>
        <b/>
        <sz val="9"/>
        <rFont val="Arial"/>
        <family val="2"/>
      </rPr>
      <t>Drawing number 10909001-0591</t>
    </r>
  </si>
  <si>
    <t>01. Main control panel complete with recorder, supply, install and terminate, supply. (Inclusive of .02  to .09)</t>
  </si>
  <si>
    <t>03. GSM communication module and antennea, supply and install, supply.</t>
  </si>
  <si>
    <t>04. Insulator posts, complete with 5 insulators /lines, supply.</t>
  </si>
  <si>
    <t>05. Wire, twisted pair stainless steel guage, supply..</t>
  </si>
  <si>
    <t>Distance</t>
  </si>
  <si>
    <t>06. Insulater leads, HT and connectors</t>
  </si>
  <si>
    <t>08. Clamps, springs, fixings</t>
  </si>
  <si>
    <t>.09 Install, commission and test the complete system</t>
  </si>
  <si>
    <t>'OHSA EMR</t>
  </si>
  <si>
    <t>10. Issue Electrified Fence System Compliance by Registred  Person. (Include Registration Certificate in submission)</t>
  </si>
  <si>
    <t>C9</t>
  </si>
  <si>
    <t>SCHEDULE C9: EARTHING AND LIGHTNING PROTECTION SYSTEM</t>
  </si>
  <si>
    <t>Design, Supply, Delivery, Installation, testing and commissioning of site electrical earthing system</t>
  </si>
  <si>
    <t>C9.1</t>
  </si>
  <si>
    <t>SANS IEC TS 61312-2</t>
  </si>
  <si>
    <t>Provisional Sum allowed for professional survey, design, installation and test of the earthing system (Include tie in with 5 x 20 m floodlight masts in accordance with SANS and appliccable Standards. Rate tendered to include for all plant, tools, labour, rigging, handling, placing into position, aligning, fixing, grouting, but not limited to and getting ready for testing and commissioning in the following buildings (i) Main MCC Primary MV and LV distribution and transformer, Secondary power supply, Inlet works, Chlorine dosing and ablutions/offices.</t>
  </si>
  <si>
    <r>
      <t xml:space="preserve">SANS 10198-12,SANS 10199, SANS 10292, SANS 10313,Specification </t>
    </r>
    <r>
      <rPr>
        <b/>
        <sz val="10"/>
        <color rgb="FF000000"/>
        <rFont val="Arial"/>
        <family val="2"/>
      </rPr>
      <t>PS  5.2 - PE ELP,</t>
    </r>
  </si>
  <si>
    <t xml:space="preserve">
Install of earthing and lightning protection system shall be accordance with the manufacturer's written instructions and recognized industry practices, to ensure that the earthing and lightning protection system complies with the requirements and serves the intended purposes. Comply with the requirements of SABS and IEC standards and applicable portions of "Standard of Installation", for installation of earthing and lightning protection system but not limited to.
</t>
  </si>
  <si>
    <t>01. Site installation of lightning protection system complete as specified, engineer to approve.</t>
  </si>
  <si>
    <t>02. Site installation of suitable earth-termination system (system earth mat) and earth mat as specified</t>
  </si>
  <si>
    <t xml:space="preserve">04. Site installation of all connection points, terminals, interconnections, bonding points and test joints for the entire system including for “natural” components; </t>
  </si>
  <si>
    <t>1</t>
  </si>
  <si>
    <t xml:space="preserve">05. Earthing resistance survey upon completion of the excavations and test report </t>
  </si>
  <si>
    <t>Refer to OEM recommendation/PS</t>
  </si>
  <si>
    <t>Equipment  spares, various</t>
  </si>
  <si>
    <t>01. VSD 30 kW - complete with MMI</t>
  </si>
  <si>
    <t>02. SS 5,5 kW - complete with MMI</t>
  </si>
  <si>
    <t>03. FO  128 Electrical cleaner, 20 Litre steel container</t>
  </si>
  <si>
    <t>Litre</t>
  </si>
  <si>
    <t>04. VSD 11 kW - complete with MMI</t>
  </si>
  <si>
    <t>05. Silika gel activated, sealed container</t>
  </si>
  <si>
    <t>Kg</t>
  </si>
  <si>
    <t>06. Diesel Generator: fan-belts, switches, filters - oil/air, isolaters, oil, Radiator additive etc. This must be in line with manufacture's specification</t>
  </si>
  <si>
    <t>Engine OEM</t>
  </si>
  <si>
    <t>.07 Supply filter, engine oil</t>
  </si>
  <si>
    <t>.08 Supply filter, air</t>
  </si>
  <si>
    <t>.09 Supply filters, diesel</t>
  </si>
  <si>
    <t>.10 Supply fan belt</t>
  </si>
  <si>
    <t>.11 Supply radiator additive</t>
  </si>
  <si>
    <t>.12 Supply engine oil, diesel</t>
  </si>
  <si>
    <t>C10.1.2</t>
  </si>
  <si>
    <t>Mast flood light fitting, LED</t>
  </si>
  <si>
    <t>01. 400 Watt Floodlight LED, Type D</t>
  </si>
  <si>
    <t>Street light</t>
  </si>
  <si>
    <t xml:space="preserve">.01 120 Watt LED post top fitting </t>
  </si>
  <si>
    <t>C10.1.3</t>
  </si>
  <si>
    <t>Overhead line equipment</t>
  </si>
  <si>
    <t>.01 10 Amp drop out fuse set of 3</t>
  </si>
  <si>
    <t>.02 Link stick</t>
  </si>
  <si>
    <t>.03 5000 Volt meggar</t>
  </si>
  <si>
    <t>.04 Socket set, M8 to M30, GEDORE chrome steel</t>
  </si>
  <si>
    <t>C4.1.1</t>
  </si>
  <si>
    <t>C4.1.2</t>
  </si>
  <si>
    <t>PEI-PLC-26.3</t>
  </si>
  <si>
    <t>C4.1.3</t>
  </si>
  <si>
    <t>C4.1.4</t>
  </si>
  <si>
    <t>ENCLOSURES &amp; EQUIPMENT</t>
  </si>
  <si>
    <t>Note that the system as per drawings 10909001-7019 to 7022 allow for 205 inputs and outputs.  This include ultrasonic flow meters, clamp on flow meters, electronic current switches, temperature switch, manual-auto-off switches, push buttons, pressure switches, level indicators, limit switches, solenoid valves, run time of certain motors, timers, current, voltage, frequency. etc.  The inputs and outputs will more or less divided between the 2 PLC's.</t>
  </si>
  <si>
    <t>C4.2.1</t>
  </si>
  <si>
    <t>PEI-PLC-26.1</t>
  </si>
  <si>
    <t>Supply and install equipment in a 19 inch rack.  See PE-PLC 6.2 in the specifications.</t>
  </si>
  <si>
    <t>unit</t>
  </si>
  <si>
    <t>C4.2.2</t>
  </si>
  <si>
    <t>PEI-PLC-26.4</t>
  </si>
  <si>
    <t>Supply and install a UPS with Power supply, CPU, Communication Processor for communication between the 2 PLC's, monitors, etc. as per specifications.</t>
  </si>
  <si>
    <t>CABLING</t>
  </si>
  <si>
    <t>Note that the 2 positions, Inlet Works and Main Plant rooms are approximately 100m apart.  Other equipment are not more than 90m from the PLC.  Sleeves installed by others.</t>
  </si>
  <si>
    <t>C4.3.1</t>
  </si>
  <si>
    <t>Supply and install communication wires CAT 6 between various equipment and the PLC.</t>
  </si>
  <si>
    <t>C4.3.2</t>
  </si>
  <si>
    <t>Supply and install connections/terminations for the above CAT 6 as per specification-PLC 6.1</t>
  </si>
  <si>
    <t>C4.3.3</t>
  </si>
  <si>
    <t>Supply and install communication wires 8 Core fibre optic cable between PLC. Inlet works and PLC Main</t>
  </si>
  <si>
    <t>C4.3.4</t>
  </si>
  <si>
    <t>Termination for 8 core fibre optic</t>
  </si>
  <si>
    <t>Note that all indicators will be supplied by others. However, the operation of indicators will be by means of the PLC's.  All information indicated by MCC equipment will be indicated on the PLC monitors.</t>
  </si>
  <si>
    <t>C4.4.1</t>
  </si>
  <si>
    <t>PEI-PLC-26.2</t>
  </si>
  <si>
    <t>Main LV to Chlorination contact premises</t>
  </si>
  <si>
    <t>07. Pratley 25 mm 2 way surface termination Box</t>
  </si>
  <si>
    <t>09. Pratley Gland and Shrouds No 0</t>
  </si>
  <si>
    <t>10. Pratley Gland and Shrouds No 1</t>
  </si>
  <si>
    <t>11. Pratley Gland and Shrouds No 2</t>
  </si>
  <si>
    <t>12. Pratley Gland and Shrouds No 3</t>
  </si>
  <si>
    <t>C5.1.1</t>
  </si>
  <si>
    <t>C5.1.2</t>
  </si>
  <si>
    <t>C5.2.1</t>
  </si>
  <si>
    <t>C5.2.2</t>
  </si>
  <si>
    <t>C5.2.3</t>
  </si>
  <si>
    <t>C5.3.1</t>
  </si>
  <si>
    <t>C5.3.2</t>
  </si>
  <si>
    <t>C5.3.3</t>
  </si>
  <si>
    <t>C5.4.4</t>
  </si>
  <si>
    <t>C5.4.1</t>
  </si>
  <si>
    <t>C5.4.2</t>
  </si>
  <si>
    <t>C5.4.3</t>
  </si>
  <si>
    <t>C5.6</t>
  </si>
  <si>
    <t>C5.6.1</t>
  </si>
  <si>
    <t>C5.6.2</t>
  </si>
  <si>
    <t>C5.6.3</t>
  </si>
  <si>
    <t>Provisional sums stated by the Employer's Electrical Engineer:</t>
  </si>
  <si>
    <t>C5.7</t>
  </si>
  <si>
    <t xml:space="preserve">Prov sum </t>
  </si>
  <si>
    <t>C5.7.1</t>
  </si>
  <si>
    <t>01. Supply, install and test: All LV electrical works necessary (including but not limited to wiring, conduits, fittings, selector switch for manual-auto-off function and integration into local DB) for functioning of HVAC system (see mechanical price schedule) in main MCC Plant Room.</t>
  </si>
  <si>
    <t>C10.1.1.1</t>
  </si>
  <si>
    <t>PC Sums: Spares</t>
  </si>
  <si>
    <t>C10.1.3.1</t>
  </si>
  <si>
    <t>Supply, delivery and  place in storage on site of  critical electrical spares  as well as  maintenanace materials- and accessories. Components as per OEM recommendation or per Project Specification.</t>
  </si>
  <si>
    <t>.2 Facilities for the Contractor (inclusive for all sub-contractors)</t>
  </si>
  <si>
    <t>A4.1.4</t>
  </si>
  <si>
    <t>Conduct Training and Skills Development for Process Controllers and Maintenance Personnel in Operation and Maintenance of the PLC System</t>
  </si>
  <si>
    <t>A4.1.4.1</t>
  </si>
  <si>
    <t xml:space="preserve">Conduct a 2-day training course, including lectures, demonstrations, on site training and practical’s for Process Controllers and Maintenance Personnel (excludes General Workers). Allowance for total number of people to be trained: 8 no  </t>
  </si>
  <si>
    <t>PE-PLC-26.3</t>
  </si>
  <si>
    <t>Attendance and Profit on item A4.1.4.1</t>
  </si>
  <si>
    <t>02. Install  DB's, terminate to circuitt wiring include  small building works required to make chasing and plaster good.</t>
  </si>
  <si>
    <r>
      <rPr>
        <b/>
        <sz val="9"/>
        <rFont val="Arial"/>
        <family val="2"/>
      </rPr>
      <t>Dry Testing</t>
    </r>
    <r>
      <rPr>
        <sz val="9"/>
        <rFont val="Arial"/>
        <family val="2"/>
      </rPr>
      <t xml:space="preserve">: Of mechanical-electrical and electrical / electronic equipment is included in Schedule C and D respectively </t>
    </r>
  </si>
  <si>
    <t>A4.3.3</t>
  </si>
  <si>
    <t>A4.3.3.1.1</t>
  </si>
  <si>
    <t>A4.3.3.1.2</t>
  </si>
  <si>
    <t>A4.3.3.1.4</t>
  </si>
  <si>
    <t>A4.3.3.1.5</t>
  </si>
  <si>
    <t>A4.3.4.1</t>
  </si>
  <si>
    <t>A4.3.4</t>
  </si>
  <si>
    <t>A4.3.4.2</t>
  </si>
  <si>
    <t>A4.3.4.3</t>
  </si>
  <si>
    <t>A4.3.4.4</t>
  </si>
  <si>
    <r>
      <rPr>
        <b/>
        <sz val="9"/>
        <rFont val="Arial"/>
        <family val="2"/>
      </rPr>
      <t>Dry testing (pre-commissioning) &amp; Commissioning  of the whole electronic installation system</t>
    </r>
    <r>
      <rPr>
        <sz val="9"/>
        <rFont val="Arial"/>
        <family val="2"/>
      </rPr>
      <t xml:space="preserve"> for this WWTW. This notably includes amongst other the two PLC units (1 unit at the Inlet Works MCC panel and 1 unit at the Main MCC Plant Room). Wet testing is priced further below</t>
    </r>
  </si>
  <si>
    <r>
      <t xml:space="preserve">Site establishment and Site clearance:
</t>
    </r>
    <r>
      <rPr>
        <u/>
        <sz val="9"/>
        <rFont val="Arial"/>
        <family val="2"/>
      </rPr>
      <t>Included with Pricing elsewhere</t>
    </r>
    <r>
      <rPr>
        <sz val="9"/>
        <rFont val="Arial"/>
        <family val="2"/>
      </rPr>
      <t xml:space="preserve"> under Schedule A1 (various items)</t>
    </r>
  </si>
  <si>
    <r>
      <t xml:space="preserve">Occupational and Safety requirements such OHS file, etc.  </t>
    </r>
    <r>
      <rPr>
        <u/>
        <sz val="9"/>
        <rFont val="Arial"/>
        <family val="2"/>
      </rPr>
      <t>Included with Pricing elsewhere</t>
    </r>
    <r>
      <rPr>
        <sz val="9"/>
        <rFont val="Arial"/>
        <family val="2"/>
      </rPr>
      <t xml:space="preserve"> under Schedule A3 (item A3.1.2.1)</t>
    </r>
  </si>
  <si>
    <t>OTHER FIXED PRICE ITEMS THAT ARE PRICED ELSEWHERE (NOTE: THESE ITEMS ARE PRICED IN THE A-SCHEDULES AS REFERENCED BELOW)</t>
  </si>
  <si>
    <t>OTHER FIXED PRICE ITEMS (SCHEDULE C4)</t>
  </si>
  <si>
    <r>
      <t xml:space="preserve">Training of PE-PLC System
</t>
    </r>
    <r>
      <rPr>
        <u/>
        <sz val="9"/>
        <rFont val="Arial"/>
        <family val="2"/>
      </rPr>
      <t xml:space="preserve">Included with Pricing elsewhere </t>
    </r>
    <r>
      <rPr>
        <sz val="9"/>
        <rFont val="Arial"/>
        <family val="2"/>
      </rPr>
      <t>under Schedule A4 (item A4.1.4.1)</t>
    </r>
  </si>
  <si>
    <r>
      <t xml:space="preserve">Allow for testing and commissioning of the whole electronic installation. </t>
    </r>
    <r>
      <rPr>
        <u/>
        <sz val="9"/>
        <rFont val="Arial"/>
        <family val="2"/>
      </rPr>
      <t>Included with Pricing elsewhere</t>
    </r>
    <r>
      <rPr>
        <sz val="9"/>
        <rFont val="Arial"/>
        <family val="2"/>
      </rPr>
      <t xml:space="preserve"> under Schedule A4 (item A4.3.2.1)</t>
    </r>
  </si>
  <si>
    <t>C4.1.10</t>
  </si>
  <si>
    <t>C4.1.10.1</t>
  </si>
  <si>
    <t>C4.1.10.2</t>
  </si>
  <si>
    <t xml:space="preserve">12 Month Guarantee </t>
  </si>
  <si>
    <r>
      <rPr>
        <b/>
        <sz val="9"/>
        <rFont val="Arial"/>
        <family val="2"/>
      </rPr>
      <t>PLC Manuals and documentation as per</t>
    </r>
    <r>
      <rPr>
        <sz val="9"/>
        <rFont val="Arial"/>
        <family val="2"/>
      </rPr>
      <t xml:space="preserve"> </t>
    </r>
    <r>
      <rPr>
        <b/>
        <sz val="9"/>
        <rFont val="Arial"/>
        <family val="2"/>
      </rPr>
      <t>PE-PLC 6.16</t>
    </r>
    <r>
      <rPr>
        <sz val="9"/>
        <rFont val="Arial"/>
        <family val="2"/>
      </rPr>
      <t xml:space="preserve"> in the specifications.
 (Note that the Principal Contractor are to compile these PLC documentation into the O &amp; Manual - with last mentioned priced seperately in Schedule A3)</t>
    </r>
  </si>
  <si>
    <t>Supply, install and program the PLC's as per specifications and above indicated drawings.</t>
  </si>
  <si>
    <t>PLC's: SUPPLY, INSTALLATION &amp; PROGRAMMING</t>
  </si>
  <si>
    <t>D1</t>
  </si>
  <si>
    <t>D1.1</t>
  </si>
  <si>
    <t>D1.1.1</t>
  </si>
  <si>
    <t>D1.1.2</t>
  </si>
  <si>
    <t>PEA 8.5</t>
  </si>
  <si>
    <t>D1.2</t>
  </si>
  <si>
    <t>D1.2.1</t>
  </si>
  <si>
    <t>PEA 8.1</t>
  </si>
  <si>
    <t>Hand rake course screen at 45°, 700 mm (W) x 1,000 mm (H) with 50 mm openings, made from stainless steel flat bar, complete with drying or washing area or drip tray and rake. 
Refer to ID tag 12-HN01,12-HN03 on P&amp;ID 10909001-7001.</t>
  </si>
  <si>
    <t>D1.3</t>
  </si>
  <si>
    <t>D1.3.1</t>
  </si>
  <si>
    <t>PEA 8.2</t>
  </si>
  <si>
    <t>D1.4</t>
  </si>
  <si>
    <t>D1.4.1</t>
  </si>
  <si>
    <t>D1.4.2</t>
  </si>
  <si>
    <t>D1.4.3</t>
  </si>
  <si>
    <t>D1.4.4</t>
  </si>
  <si>
    <t>D1.4.5</t>
  </si>
  <si>
    <t>PEI 8.1</t>
  </si>
  <si>
    <t>Level Probe for High level including cabling, wiring to fieldbox 
Refer to ID tag 12-LE01 on P&amp;ID 10909001-7001</t>
  </si>
  <si>
    <t>D1.4.6</t>
  </si>
  <si>
    <t>D1.5</t>
  </si>
  <si>
    <t>D1.5.1</t>
  </si>
  <si>
    <t>D1.5.2</t>
  </si>
  <si>
    <t>D1.6</t>
  </si>
  <si>
    <t>D1.6.1</t>
  </si>
  <si>
    <t>D1.6.2</t>
  </si>
  <si>
    <t>D1.6.3</t>
  </si>
  <si>
    <t>D1.7</t>
  </si>
  <si>
    <t>D1.7.1</t>
  </si>
  <si>
    <t>D1.7.2</t>
  </si>
  <si>
    <t>D1.8</t>
  </si>
  <si>
    <t>D1.8.1</t>
  </si>
  <si>
    <t>PEA 8.6</t>
  </si>
  <si>
    <t>D1.8.2</t>
  </si>
  <si>
    <t>PEB 10.1</t>
  </si>
  <si>
    <t>D1.8.3</t>
  </si>
  <si>
    <t>D1.8.4</t>
  </si>
  <si>
    <t>D1.9</t>
  </si>
  <si>
    <t>D1.9.1</t>
  </si>
  <si>
    <t>D1.9.2</t>
  </si>
  <si>
    <t>PEB 10.2</t>
  </si>
  <si>
    <t>D1.9.3</t>
  </si>
  <si>
    <t>D1.10</t>
  </si>
  <si>
    <t>D1.10.1</t>
  </si>
  <si>
    <t>DN 80 Stainless steel, piping including supports and fittings</t>
  </si>
  <si>
    <t>D1.10.3</t>
  </si>
  <si>
    <t>DN 80 Ductile Gate Valve.Stainless steel Bolts, Washers and Nuts including bolt sleeve and washer kit to prevent galvanic reaction.
Refer to ID tag 13-GV02,13-GV03,13-GV05,13-GV06 on P&amp;ID 10909001-7001.</t>
  </si>
  <si>
    <t>D1.10.4</t>
  </si>
  <si>
    <t>DN 80 Ball Check Valve.Stainless steel Bolts, Washers and Nuts including bolt sleeve and washer kit to prevent galvanic reaction.
Refer to ID tag 13-NV01,13-NV02,  on P&amp;ID 10909001-7001.</t>
  </si>
  <si>
    <t>D1.11</t>
  </si>
  <si>
    <t>D1.11.1</t>
  </si>
  <si>
    <t>D1.12</t>
  </si>
  <si>
    <t>Installation, Testing and Commissioning of Inlet Works Flow Meters</t>
  </si>
  <si>
    <t>D1.12.1</t>
  </si>
  <si>
    <t>PEI 8.2</t>
  </si>
  <si>
    <t>D1.13</t>
  </si>
  <si>
    <t>D1.13.1</t>
  </si>
  <si>
    <t>PEB 10.1
PEB 10.2</t>
  </si>
  <si>
    <t>D1.14</t>
  </si>
  <si>
    <t>Supply, Delivery, Installation and Comissioning of Pressure sensor</t>
  </si>
  <si>
    <t>D1.14.1</t>
  </si>
  <si>
    <t>D1.14.2</t>
  </si>
  <si>
    <t>D1.14.3</t>
  </si>
  <si>
    <t>Pressure Gauge
Refer to ID tag 12-PG01~03 on P&amp;ID 10909001-7001.</t>
  </si>
  <si>
    <t>D1.15</t>
  </si>
  <si>
    <t>D1.15.1</t>
  </si>
  <si>
    <t>DN 50 SS304, piping including supports and fittings</t>
  </si>
  <si>
    <t>D1.15.2</t>
  </si>
  <si>
    <t>D1,16</t>
  </si>
  <si>
    <t>D1.16.1</t>
  </si>
  <si>
    <t>D2</t>
  </si>
  <si>
    <t>D2.1</t>
  </si>
  <si>
    <t>D2.1.1</t>
  </si>
  <si>
    <t>D2.1.2</t>
  </si>
  <si>
    <t>PEC 7.6</t>
  </si>
  <si>
    <t>D2.1.3</t>
  </si>
  <si>
    <t>Outlet weir plates and fixing washers/nuts as per the engineers drawing</t>
  </si>
  <si>
    <t>D2.1.4</t>
  </si>
  <si>
    <t>Hand Stops</t>
  </si>
  <si>
    <t>D2.2</t>
  </si>
  <si>
    <t>D2.2.1</t>
  </si>
  <si>
    <t>D2.2.2</t>
  </si>
  <si>
    <t>D2.2.3</t>
  </si>
  <si>
    <t>D2.3</t>
  </si>
  <si>
    <t>D2.3.1</t>
  </si>
  <si>
    <t>D2.4</t>
  </si>
  <si>
    <t>D2.4.1</t>
  </si>
  <si>
    <t>D2.4.2</t>
  </si>
  <si>
    <t>Ductile iron body, DN 200, PN16, flanged globe valve, with extended spindle to above ground level with valve hand wheel.</t>
  </si>
  <si>
    <t>D2.5</t>
  </si>
  <si>
    <t>D2.5.1</t>
  </si>
  <si>
    <t>D2.5.2</t>
  </si>
  <si>
    <t>Ductile iron body, DN 200, PN16, flanged globe valve, with extended spindle to above ground level with valve hand wheel.Refer to ID tag 16-PV01,16-PV02,16-PV03,16-PV04 on P&amp;ID 10909001-7002.</t>
  </si>
  <si>
    <t>D3</t>
  </si>
  <si>
    <t>SCHEDULE D3 : MECHANICAL WORK: BIOFILTER (TRICKLING FILTER TYPE)</t>
  </si>
  <si>
    <t>D3.1</t>
  </si>
  <si>
    <t>D3.1.1</t>
  </si>
  <si>
    <t>D3.1.2</t>
  </si>
  <si>
    <t>PED 6.1</t>
  </si>
  <si>
    <t>D3.2</t>
  </si>
  <si>
    <t>D3.2.1</t>
  </si>
  <si>
    <t>PED 6.3</t>
  </si>
  <si>
    <t>D3.3</t>
  </si>
  <si>
    <t>D3.3.1</t>
  </si>
  <si>
    <t>PED 6.4</t>
  </si>
  <si>
    <t>D3.4</t>
  </si>
  <si>
    <t>D3.4.1</t>
  </si>
  <si>
    <t>D3.4.2</t>
  </si>
  <si>
    <t xml:space="preserve">Complete Refurbishment of Biofilter Rotary Distribution Arm Part </t>
  </si>
  <si>
    <t>D3.4.2.1</t>
  </si>
  <si>
    <t>D3.5</t>
  </si>
  <si>
    <t>D3.5.1</t>
  </si>
  <si>
    <t>D3.6</t>
  </si>
  <si>
    <t>D3.6.1</t>
  </si>
  <si>
    <t>D3.7</t>
  </si>
  <si>
    <t>D3.7.1</t>
  </si>
  <si>
    <t>D4</t>
  </si>
  <si>
    <t>SCHEDULE D4 : MECHANICAL WORK: BIOREACTOR FOR ACTIVATED SLUDGE</t>
  </si>
  <si>
    <t>D4.1</t>
  </si>
  <si>
    <t>D4.1.1</t>
  </si>
  <si>
    <t>D4.1.2</t>
  </si>
  <si>
    <t>D4.2</t>
  </si>
  <si>
    <t>D4.2.1</t>
  </si>
  <si>
    <t>Ultrasonic level measurement complete with sensor, converter device and transducer, data logger complete. Made in Stainless steel Includes:
(a) Sensor;
(b) Converter device;
(c) Data logger
(d) Connection to power supply
(d) All required installation cables, conduit, trunking, materials, weather-proof panels, and consumables to render a complete and working installation. 
Refer to ID tag 22-LE01 on P&amp;ID 10909001-7003</t>
  </si>
  <si>
    <t>D4.3</t>
  </si>
  <si>
    <t>D4.3.1</t>
  </si>
  <si>
    <t>Ultrasonic level measurement complete with sensor, converter device and transducer, data logger complete. Made in Stainless steel Includes:
(a) Sensor;
(b) Converter device;
(c) Data logger
(d) Connection to power supply
(d) All required installation cables, conduit, trunking, materials, weather-proof panels, and consumables to render a complete and working installation.
Refer to ID tag 22-LE01 on P&amp;ID 10909001-7003</t>
  </si>
  <si>
    <t>D4.4</t>
  </si>
  <si>
    <t>D4.4.1</t>
  </si>
  <si>
    <t>D4.5</t>
  </si>
  <si>
    <t>D4.5.1</t>
  </si>
  <si>
    <t>PEE 10.5</t>
  </si>
  <si>
    <t>D4.6</t>
  </si>
  <si>
    <t>D4.6.1</t>
  </si>
  <si>
    <t>PEE 10.1</t>
  </si>
  <si>
    <t>D4.6.2</t>
  </si>
  <si>
    <t>D4.6.3</t>
  </si>
  <si>
    <t>D4.7</t>
  </si>
  <si>
    <t>D4.7.1</t>
  </si>
  <si>
    <t>PEE 10.4</t>
  </si>
  <si>
    <t>D4.8</t>
  </si>
  <si>
    <t>D4.8.1</t>
  </si>
  <si>
    <t>D4.9</t>
  </si>
  <si>
    <t>D4.9.1</t>
  </si>
  <si>
    <t>PEE 10.2</t>
  </si>
  <si>
    <t>Surface mounted top entry slow speed surface aerators comprising of 30 kW 400V 4P IP66 motor, Motor weather hood, Double reduction helical gear speed reducer, Integrated gear drive and gearbox.</t>
  </si>
  <si>
    <t>D4.9.2</t>
  </si>
  <si>
    <t>D4.9.3</t>
  </si>
  <si>
    <t>D4.10</t>
  </si>
  <si>
    <t>D4.10.1</t>
  </si>
  <si>
    <t>PEE 10.6</t>
  </si>
  <si>
    <t>D4.10.2</t>
  </si>
  <si>
    <t>D4.11</t>
  </si>
  <si>
    <t>D4.11.1</t>
  </si>
  <si>
    <t>D4.12</t>
  </si>
  <si>
    <t>D4.12.1</t>
  </si>
  <si>
    <t>PEB 10.3</t>
  </si>
  <si>
    <t>D4.12.2</t>
  </si>
  <si>
    <t>The refurbishment of the A-recycle pumps includes but not limited to: Inspection for wear, corrosion and damage particulary to the bearings (SNU513-611),flights and pulley. All worn parts should be repaired to working conditions.  All damaged parts must be replaced with the same/similar parts to render a complete and working installation. Existing pulley at the top of the pump to be inspected for wear and damage with replacement or repair depending on the condition. Motor and belt connecting the pump pulley should be replaced.</t>
  </si>
  <si>
    <t>D4.12.2.1</t>
  </si>
  <si>
    <t>PEB 10.4</t>
  </si>
  <si>
    <t>D4.12.3</t>
  </si>
  <si>
    <t>The installation, testing and commisioning of the A-recycle pumps includes but is not limited to: During installation ensure that the pump is alligned as well as the belt for the pulley system, check that when the pulley system rotates the pump shaft rotates as well. Ensure bearings are lubricated according to the manufacturers standard and with the recommended lubrication. The A-recycle must be a complete and working installation.</t>
  </si>
  <si>
    <t>D4.12.3.1</t>
  </si>
  <si>
    <t>D4.13</t>
  </si>
  <si>
    <t>D4.13.1</t>
  </si>
  <si>
    <t>1500 x 750 x 5 mm Thick, 304 Stainless Steel Baffle Plate, incl Equal Leg Angle, D-anchor Shackle with Rod Connector as per the engineers drawing.</t>
  </si>
  <si>
    <t>D4.13.2</t>
  </si>
  <si>
    <t>D4.13.2.1</t>
  </si>
  <si>
    <t>D4.14</t>
  </si>
  <si>
    <t>D4.14.1</t>
  </si>
  <si>
    <t>D4.15</t>
  </si>
  <si>
    <t>D4.15.1</t>
  </si>
  <si>
    <t>D4.15.2</t>
  </si>
  <si>
    <t>D4.15.2.1</t>
  </si>
  <si>
    <t>D4.15.3</t>
  </si>
  <si>
    <t>D4.15.3.1</t>
  </si>
  <si>
    <t>D4.16</t>
  </si>
  <si>
    <t>D4.16.1</t>
  </si>
  <si>
    <t>D4.16.2</t>
  </si>
  <si>
    <t>D4.16.3</t>
  </si>
  <si>
    <t>D4.16.4</t>
  </si>
  <si>
    <t>D4.16.4.1</t>
  </si>
  <si>
    <t>D4.16.5</t>
  </si>
  <si>
    <t>D4.16.5.1</t>
  </si>
  <si>
    <t>D4.16.5.2</t>
  </si>
  <si>
    <t>DN 80 Ductile Gate Valve, PN16, flanged  with stem cap. Stainless steel Bolts, Washers and Nuts including bolt sleeve and washer kit to prevent galvanic reaction.
Refer to ID tag 28-GV01, 28-GV02, 28-GV03, 28-GV04 on P&amp;ID 10909001-7012.</t>
  </si>
  <si>
    <t>D4.16.5.3</t>
  </si>
  <si>
    <t>DN 50 Combination Air Release Valve, flanged.
Refer to ID tag 28-ARV01, 28-ARV02 on P&amp;ID 10909001-7012.</t>
  </si>
  <si>
    <t>D4.17</t>
  </si>
  <si>
    <t>D4.17.1</t>
  </si>
  <si>
    <t>3 Point Level Probe for, Low-Low Level, Low-Level and High Level including cabling, wiring to fieldbox.
Refer to ID tag 28-lLSLL01, 28-LSL01,28-LSH on P&amp;ID 10909001-7012.</t>
  </si>
  <si>
    <t>D4.17.2</t>
  </si>
  <si>
    <t>D4.17.3</t>
  </si>
  <si>
    <t>D4.17.3.1</t>
  </si>
  <si>
    <t>Pressure Sensor including cabling, wiring to fieldbox.
Refer to ID tag 28-PSH on P&amp;ID 10909001-7012.</t>
  </si>
  <si>
    <t>D4.17.3.2</t>
  </si>
  <si>
    <t>D4.18</t>
  </si>
  <si>
    <t>D4.18.1</t>
  </si>
  <si>
    <t>D4.18.2</t>
  </si>
  <si>
    <t>D4.18.2.1</t>
  </si>
  <si>
    <t>D4.19</t>
  </si>
  <si>
    <t>D4.19.1</t>
  </si>
  <si>
    <t>D4.19.2</t>
  </si>
  <si>
    <t>D4.19.3</t>
  </si>
  <si>
    <t>D5</t>
  </si>
  <si>
    <t>SCHEDULE D5 : MECHANICAL WORK: CLARIFIER</t>
  </si>
  <si>
    <t>D5.1</t>
  </si>
  <si>
    <t>D5.2</t>
  </si>
  <si>
    <t>D5.2.1</t>
  </si>
  <si>
    <t>D5.3</t>
  </si>
  <si>
    <t>D5.3.1</t>
  </si>
  <si>
    <t>D5.4</t>
  </si>
  <si>
    <t>D5.4.1</t>
  </si>
  <si>
    <t>D5.5</t>
  </si>
  <si>
    <t>D5.5.1</t>
  </si>
  <si>
    <t>PEC 7.2</t>
  </si>
  <si>
    <t>Structural repair of bridge walkway, handrail, including corrosion protection. Repair,corrosion protection and allignment to ensure scraper functionality.</t>
  </si>
  <si>
    <t>D5.6</t>
  </si>
  <si>
    <t>D5.6.1</t>
  </si>
  <si>
    <t>D5.6.1.1</t>
  </si>
  <si>
    <t>D5.6.2</t>
  </si>
  <si>
    <t>D5.6.2.1</t>
  </si>
  <si>
    <t>D5.6.3</t>
  </si>
  <si>
    <t>D5.6.3.1</t>
  </si>
  <si>
    <t>4 Point Level Probe for, Low-Low Level, Low-Level, High Lever and High-High Level including cabling, wiring to fieldbox.
Refer to ID tag 27-LSLL01, 27-LSL01,27-LSH01, 27-LSHH01  on P&amp;ID 10909001-7005.</t>
  </si>
  <si>
    <t>D5.6.3.2</t>
  </si>
  <si>
    <t>D5.6.4</t>
  </si>
  <si>
    <t>D5.6.4.1</t>
  </si>
  <si>
    <t>4 Point Level Probe for, Low-Low Level, Low-Level, High Lever and High-High Level including cabling, wiring to fieldbox.
Refer to ID tag 27-LSLL01, 27-LSL01,27-LSH01, 27-LSHH01 on P&amp;ID 10909001-7005.</t>
  </si>
  <si>
    <t>D5.6.4.2</t>
  </si>
  <si>
    <t>D5.6.5</t>
  </si>
  <si>
    <t>D5.6.5.1</t>
  </si>
  <si>
    <t>D5.6.5.2</t>
  </si>
  <si>
    <t>D5.6.5.3</t>
  </si>
  <si>
    <t>D5.6.6</t>
  </si>
  <si>
    <t>D5.6.6.1</t>
  </si>
  <si>
    <t>D5.6.6.2</t>
  </si>
  <si>
    <t>DN 150 Ductile Gate Valve, PN 10, PN16 Flanged, Ductile Iron.Stainless steel Bolts, Washers and Nuts including bolt sleeve and washer kit to prevent galvanic reaction.</t>
  </si>
  <si>
    <t>D5.6.6.3</t>
  </si>
  <si>
    <t>DN 50 Combination Air Release Valve, flanged.
Refer to ID tag 27-ARV01, 27-ARV02 on P&amp;ID 10909001-7005.</t>
  </si>
  <si>
    <t>D5.6.7</t>
  </si>
  <si>
    <t>D5.6.7.1</t>
  </si>
  <si>
    <t>D5.6.8</t>
  </si>
  <si>
    <t>D5.6.8.1</t>
  </si>
  <si>
    <t>D5.6.8.2</t>
  </si>
  <si>
    <t>D5.6.8.3</t>
  </si>
  <si>
    <t>D5.6.8.4</t>
  </si>
  <si>
    <t>D5.6.9</t>
  </si>
  <si>
    <t>D5.6.9.1</t>
  </si>
  <si>
    <t>D5.6.9.2</t>
  </si>
  <si>
    <t>D5.6.9.3</t>
  </si>
  <si>
    <t>D5.6.9.4</t>
  </si>
  <si>
    <r>
      <t>m</t>
    </r>
    <r>
      <rPr>
        <sz val="9"/>
        <rFont val="Aptos Narrow"/>
        <family val="2"/>
      </rPr>
      <t>²</t>
    </r>
  </si>
  <si>
    <t>D6</t>
  </si>
  <si>
    <t>SCHEDULE D6 : MECHANICAL WORK: CHLORINE DOSING</t>
  </si>
  <si>
    <t>D6.1</t>
  </si>
  <si>
    <t>D6.1.1</t>
  </si>
  <si>
    <t>D6.1.2</t>
  </si>
  <si>
    <t>D6.2</t>
  </si>
  <si>
    <t>D6.2.1</t>
  </si>
  <si>
    <t>HTH 180KG Industrial Chip Doser. Or similar approved by the engineer</t>
  </si>
  <si>
    <t>D6.3</t>
  </si>
  <si>
    <t>D6.3.1</t>
  </si>
  <si>
    <t>D6.3.2</t>
  </si>
  <si>
    <t>D6.3.3</t>
  </si>
  <si>
    <t>D6.3.4</t>
  </si>
  <si>
    <t>D6.3.5</t>
  </si>
  <si>
    <t>D6.4</t>
  </si>
  <si>
    <t>D6.4.1</t>
  </si>
  <si>
    <t>D6.4.2</t>
  </si>
  <si>
    <t>D6.4.3</t>
  </si>
  <si>
    <t>D6.4.4</t>
  </si>
  <si>
    <t>D6.5</t>
  </si>
  <si>
    <t>D6.5.1</t>
  </si>
  <si>
    <t>D6.5.2</t>
  </si>
  <si>
    <t>D6.5.3</t>
  </si>
  <si>
    <t>D6.5.4</t>
  </si>
  <si>
    <t>D6.5.5</t>
  </si>
  <si>
    <t>D6.6</t>
  </si>
  <si>
    <t>D6.6.1</t>
  </si>
  <si>
    <t>D6.6.2</t>
  </si>
  <si>
    <t>D6.7</t>
  </si>
  <si>
    <t>D6.7.1</t>
  </si>
  <si>
    <t>D6.8</t>
  </si>
  <si>
    <t>D6.8.1</t>
  </si>
  <si>
    <t>Supply and Delivery of Water Reuse Pumps</t>
  </si>
  <si>
    <t>D6.8.2</t>
  </si>
  <si>
    <t>Installation, Testing and Commissioning Testing of Water Reuse Pumps</t>
  </si>
  <si>
    <t>D6.8.3</t>
  </si>
  <si>
    <t>D6.9</t>
  </si>
  <si>
    <t>D6.9.1</t>
  </si>
  <si>
    <t>D6.9.2</t>
  </si>
  <si>
    <t>D6.10</t>
  </si>
  <si>
    <t>D6.10.1</t>
  </si>
  <si>
    <t>D6.10.2</t>
  </si>
  <si>
    <t xml:space="preserve">DN 90 PE100 HDPE Piping, PN 16, including Flange Stub, 304 Stainless Steel Backing ,Fittings, Stainless steel Bolts, Washers, Gaskets and Nuts. </t>
  </si>
  <si>
    <t>D6.11</t>
  </si>
  <si>
    <t>D6.11.1</t>
  </si>
  <si>
    <t>D6.11.2</t>
  </si>
  <si>
    <t>D6.12</t>
  </si>
  <si>
    <t>D6.12.1</t>
  </si>
  <si>
    <t>D6.12.2</t>
  </si>
  <si>
    <t>D7</t>
  </si>
  <si>
    <t>SCHEDULE D7 : MECHANICAL WORK: MISCELLANEOUS</t>
  </si>
  <si>
    <t>D7.1</t>
  </si>
  <si>
    <t>OPERATION AND MAINTENANCE TEST EQUIPMENT AND CONSUMABLES</t>
  </si>
  <si>
    <t>D7.1.1</t>
  </si>
  <si>
    <t>D7.1.2</t>
  </si>
  <si>
    <t>D7.1.3</t>
  </si>
  <si>
    <t>D7.1.4</t>
  </si>
  <si>
    <t>D7.1.5</t>
  </si>
  <si>
    <t>D7.1.6</t>
  </si>
  <si>
    <t>D7.2</t>
  </si>
  <si>
    <t>SLUDGE DRYING BEDS</t>
  </si>
  <si>
    <t>D7.2.1</t>
  </si>
  <si>
    <t>D7.2.2</t>
  </si>
  <si>
    <t>D7.2.3</t>
  </si>
  <si>
    <t>D7.3</t>
  </si>
  <si>
    <t>D7.3.1</t>
  </si>
  <si>
    <t>Supply and Delivery of the HVAC Unit</t>
  </si>
  <si>
    <t>D7.3.2</t>
  </si>
  <si>
    <r>
      <t xml:space="preserve">Air fan unit for positive pressure including speed controllable motor and filter unit constructed from pre-galvanised steel sheets with weather louvres at inlet and grilles at discharge. Primary filter element of the pleated washable type. 
Power: </t>
    </r>
    <r>
      <rPr>
        <sz val="9"/>
        <rFont val="Aptos Narrow"/>
        <family val="2"/>
      </rPr>
      <t>±</t>
    </r>
    <r>
      <rPr>
        <sz val="9"/>
        <rFont val="Arial"/>
        <family val="2"/>
      </rPr>
      <t>370W 
Filtered air flow capacity per fan: 0.6m</t>
    </r>
    <r>
      <rPr>
        <vertAlign val="superscript"/>
        <sz val="9"/>
        <rFont val="Arial"/>
        <family val="2"/>
      </rPr>
      <t>3</t>
    </r>
    <r>
      <rPr>
        <sz val="9"/>
        <rFont val="Arial"/>
        <family val="2"/>
      </rPr>
      <t>/s
Motor: 230V, 50Hz ,IP54
Engineers approval required for equipment compliance with specification before procurement.</t>
    </r>
  </si>
  <si>
    <t xml:space="preserve">No </t>
  </si>
  <si>
    <t>D7.3.3</t>
  </si>
  <si>
    <t>Aluminium Weather Louvres with opening of 400 x 450 or similar approved</t>
  </si>
  <si>
    <t>D7.3.4</t>
  </si>
  <si>
    <t xml:space="preserve">Installation, Testing and Commissioning of the HVAC Unit </t>
  </si>
  <si>
    <t>D7.3.5</t>
  </si>
  <si>
    <r>
      <t>Installation costs shall encompass all mounting hardware, brackets, fixings, and ancillary components required to render a complete and working installation. Costs shall also include testing and commissioning of the unit.
Air fan unit for positive pressure including speed controllable motor and filter unit constructed from pre-galvanised steel sheets with weather louvres at inlet and grilles at discharge. Primary filter element of the pleated washable type. 
Power: ±370W 
Filtered air flow capacity per fan: 0.6m</t>
    </r>
    <r>
      <rPr>
        <vertAlign val="superscript"/>
        <sz val="9"/>
        <rFont val="Arial"/>
        <family val="2"/>
      </rPr>
      <t>3</t>
    </r>
    <r>
      <rPr>
        <sz val="9"/>
        <rFont val="Arial"/>
        <family val="2"/>
      </rPr>
      <t>/s
Motor: 230V, 50Hz ,IP54</t>
    </r>
  </si>
  <si>
    <t>D7.3.6</t>
  </si>
  <si>
    <t>D.8</t>
  </si>
  <si>
    <t>SCHEDULE D8 : MECHANICAL: SPARES</t>
  </si>
  <si>
    <t>D.8.1</t>
  </si>
  <si>
    <t xml:space="preserve">Supply, delivery and storage of mechanical spares  </t>
  </si>
  <si>
    <t>D8.1.1</t>
  </si>
  <si>
    <t>Hand Rake</t>
  </si>
  <si>
    <t>D8.1.2</t>
  </si>
  <si>
    <t>Hand Stop</t>
  </si>
  <si>
    <t>D8.1.3</t>
  </si>
  <si>
    <t>Pressure Sensor</t>
  </si>
  <si>
    <t>D8.1.4</t>
  </si>
  <si>
    <t>Pressure Gauge</t>
  </si>
  <si>
    <t>D8.1.5</t>
  </si>
  <si>
    <t>D8.1.6</t>
  </si>
  <si>
    <t>Gaskets and seals for flange connection</t>
  </si>
  <si>
    <t>Other Provisional Sums</t>
  </si>
  <si>
    <t>D8.2</t>
  </si>
  <si>
    <t>.1 CLO remuneration</t>
  </si>
  <si>
    <t>Demolition at Inlet Works:</t>
  </si>
  <si>
    <t>Demolition of Small Building at Chlorination Tank</t>
  </si>
  <si>
    <t xml:space="preserve">Demolish Reinforced Concrete (RC): Small redundant building at chlorination tank </t>
  </si>
  <si>
    <t>Chlorine Contact Tank: Repairs</t>
  </si>
  <si>
    <t>Clarifier Tank (SST): Repairs</t>
  </si>
  <si>
    <r>
      <t>m</t>
    </r>
    <r>
      <rPr>
        <vertAlign val="superscript"/>
        <sz val="9"/>
        <rFont val="Arial"/>
        <family val="2"/>
      </rPr>
      <t>2</t>
    </r>
  </si>
  <si>
    <t>Access Gratings: Walkways, Platforms &amp; Manholes</t>
  </si>
  <si>
    <t>Clarifier Access walkway: 10.785m long x 0.8m wide</t>
  </si>
  <si>
    <t>Structural Steelwork: RAS Chamber</t>
  </si>
  <si>
    <t>Grid: RAS Sump (2.5m x 2.5m)</t>
  </si>
  <si>
    <t>50  x 50 x 5mm L-section frame (angle) in lengths not exceeding 13m welded to mentis grating (mentis grating measured elsewhere) including 14mm diameter holes for bolts</t>
  </si>
  <si>
    <t>Concrete Repairs: RAS &amp; WAS Chambers</t>
  </si>
  <si>
    <t>Crack repair (prepare, supply and install)</t>
  </si>
  <si>
    <t>CONCRETE REPAIRS</t>
  </si>
  <si>
    <t>New Concrete Works &amp; Modifications</t>
  </si>
  <si>
    <t>Modifications to Clarifier Outlet Chamber for Scum Entrapment &amp; Effluent Discharge</t>
  </si>
  <si>
    <t>Smooth Formwork (Degree of accuracy I): To walls (internal)</t>
  </si>
  <si>
    <t>Readymix - Grade 30/19: for repair of steps &amp; smaller wall members</t>
  </si>
  <si>
    <t>High Tensile Steel Reinforcement: Wall.</t>
  </si>
  <si>
    <t>GMS Grid for manhole MH16 (1m x 2m with 0.15m x 0.15m cut-out)</t>
  </si>
  <si>
    <t>GMS Grids for Manholes and Chambers:</t>
  </si>
  <si>
    <t>GMS Grid for manhole MH4, MH22, MH23, MH24, MH25, MH26  (each: 1.5m x 1.5m with 0.15m x 0.15m cut-out)</t>
  </si>
  <si>
    <t>GMS Grid for manhole MH13, MH18 (WAS Chamber), MH20 &amp; MH21  (each: 1.5m x 1.5m with 0.15m x 0.15m cut-out)</t>
  </si>
  <si>
    <t>GMS Grid for manhole MH15 (1m x 1.5m with 0.4m x 0.5m trap door cut-out)</t>
  </si>
  <si>
    <t>GMS Grid for manhole MH27 (1m x 1.16m with 0.15m x 0.15m cut-out)</t>
  </si>
  <si>
    <t>Angle frame for manholes MH13, MH18 (WAS), MH20, MH21 and MH15</t>
  </si>
  <si>
    <t>Testing</t>
  </si>
  <si>
    <t>Concrete cube strength testing by commercial laboratory, including the evaluation of concrete characteristics as specified by the Engineer.</t>
  </si>
  <si>
    <t>Chemicals</t>
  </si>
  <si>
    <t>A4.3.5</t>
  </si>
  <si>
    <t>Staircase / steps:
Supply &amp; construct using Grade 30 / 19 concrete; all inclusive (incl. formwork, smooth finish &amp; curing)</t>
  </si>
  <si>
    <t>Wooden handrailing with concrete to posts: 
Treated timber structure 1.5 m high x 15m long</t>
  </si>
  <si>
    <t>Excavate up to 1m deep in all material and spoil within freehaul outside flood plain</t>
  </si>
  <si>
    <t>Supply &amp; install new Gabion mattress and unweathered rock - complete with A2 bidim. Dimensions: 2m L x 1m H x 1m W</t>
  </si>
  <si>
    <t>Compact in-situ material to 90% MOD AASHTO</t>
  </si>
  <si>
    <t>Transformer Sub-Station Area</t>
  </si>
  <si>
    <t>Certificate of Compliance for plumbing &amp; drainage installation for Office Building</t>
  </si>
  <si>
    <t>Ductile Iron Sewer Pipe with Lining</t>
  </si>
  <si>
    <t>Supply, install &amp; test (excluding bedding, backfill, excavations)</t>
  </si>
  <si>
    <t>Resilient Seat Gate Valve (RSV), DN 300, Flanged,  Valve complete with Valve Cap [for Ponds - anticipated replacement]</t>
  </si>
  <si>
    <t xml:space="preserve">Concrete Sewer Pipes </t>
  </si>
  <si>
    <t xml:space="preserve">Information Signboards </t>
  </si>
  <si>
    <t>Supply and erect information signoards complete on site in accordance with Engineer's specifications and in compliance with Water Use Licence Conditions. Signboards to include amongst other, signage for "POTABLE WATER" and "NON-POTABLE WATER"</t>
  </si>
  <si>
    <t>Other Sums Stated Provisionally by the Engineer</t>
  </si>
  <si>
    <t>A3.3</t>
  </si>
  <si>
    <t>A3.3.1</t>
  </si>
  <si>
    <t>A3.3.1.1</t>
  </si>
  <si>
    <t>A3.3.1.2</t>
  </si>
  <si>
    <t>Soil &amp; MaterialsTesting</t>
  </si>
  <si>
    <t>Water Quality Testing</t>
  </si>
  <si>
    <t>Testing -Water Quality sampling &amp; Lab analysis by SANAS accredited laboratory as and when required by the Engineer</t>
  </si>
  <si>
    <t>Compaction testing, soils testing by SANAS accredited laboratory as and when required by the Engineer</t>
  </si>
  <si>
    <t>Labour for As-built Survey following cleaning and drain-down of tanks as described in the Scope of Work:</t>
  </si>
  <si>
    <t>LABOUR BY CLASS</t>
  </si>
  <si>
    <t>LABOUR BY TRADE</t>
  </si>
  <si>
    <t>Construction Hand (General Worker)</t>
  </si>
  <si>
    <t>Plant Operator</t>
  </si>
  <si>
    <t>Carpenter</t>
  </si>
  <si>
    <t>Clerk</t>
  </si>
  <si>
    <t>Steel Fixer</t>
  </si>
  <si>
    <t>Bricklayer or Plasterer</t>
  </si>
  <si>
    <t>Welder or Steel Worker</t>
  </si>
  <si>
    <t>Artisan - Mechanical</t>
  </si>
  <si>
    <t>Gang Leader or Section Leader or Junior Foreman</t>
  </si>
  <si>
    <t>Senior Foreman</t>
  </si>
  <si>
    <t>Artisan - Electrical and /or Electronic</t>
  </si>
  <si>
    <t>Site Agent</t>
  </si>
  <si>
    <t>Contract Manager</t>
  </si>
  <si>
    <t>Environmental Officer (Junior)</t>
  </si>
  <si>
    <t>Environmental Officer (Senior)</t>
  </si>
  <si>
    <t>Health &amp; Safety Officer (Junior)</t>
  </si>
  <si>
    <t>Health &amp; Safety Officer (Senior)</t>
  </si>
  <si>
    <r>
      <rPr>
        <b/>
        <sz val="9"/>
        <rFont val="Arial"/>
        <family val="2"/>
      </rPr>
      <t>Professional Land Surveyor</t>
    </r>
    <r>
      <rPr>
        <sz val="9"/>
        <rFont val="Arial"/>
        <family val="2"/>
      </rPr>
      <t xml:space="preserve">
Inclusive of all equipment, 2 no of assistants and electronic processing of data to generate AutoCAD drawing file and Excel based spreadsheet with Z, Y and Z coordinates &amp; confirmation of requested dimensions</t>
    </r>
  </si>
  <si>
    <t>OTHER PROFESSIONAL LABOUR BY TRADE</t>
  </si>
  <si>
    <t>Miscellaneous</t>
  </si>
  <si>
    <t>Security Guard (qualified and unarmed)</t>
  </si>
  <si>
    <t>Security Guard (qualified &amp; armed with firearm)</t>
  </si>
  <si>
    <t>Site Engineer (Senior)</t>
  </si>
  <si>
    <t>Site Engineer (Junior)</t>
  </si>
  <si>
    <t>Professional Registered Electronic Engineer (Pr Eng / Pr Tech Eng)</t>
  </si>
  <si>
    <t>Professional Registered Electric Engineer (Pr Eng / Pr Tech Eng)</t>
  </si>
  <si>
    <t>Professional Registered Mechanical Engineer (Pr Eng / Pr Tech Eng)</t>
  </si>
  <si>
    <t>Professional Registered Process Engineer (Pr Eng / Pr Tech Eng)</t>
  </si>
  <si>
    <t>Professional Registered Civil Engineer (Pr Eng / Pr Tech Eng)</t>
  </si>
  <si>
    <t>WWTW - OPERATIONS &amp; MAINTENANCE STAFF</t>
  </si>
  <si>
    <t>M &amp; E Maint - Qualified Artisan</t>
  </si>
  <si>
    <t>Management - Manager</t>
  </si>
  <si>
    <t>Class V - Process Controller (PrPc)</t>
  </si>
  <si>
    <t>Class IV - Process Controller (PrPc)</t>
  </si>
  <si>
    <t>Class III - Process Controller (PrPc)</t>
  </si>
  <si>
    <t>Class II - Process Controller (PrPc)</t>
  </si>
  <si>
    <t>Class I - Process Controller (PrPc)</t>
  </si>
  <si>
    <t>Class 0 - Process Controller (PrPc)</t>
  </si>
  <si>
    <t>Day worker or General Worker</t>
  </si>
  <si>
    <t>(a) Capacity__6___m³ (small)</t>
  </si>
  <si>
    <t>(b) Capacity__10___m³ (medium)</t>
  </si>
  <si>
    <t>(c) Capacity_ 40____m³ (large)</t>
  </si>
  <si>
    <t>All rates are wet rates and inclusive of Operator unless otherwise indicated</t>
  </si>
  <si>
    <t xml:space="preserve">TRUCKS </t>
  </si>
  <si>
    <t>(a) LDV__1___ton</t>
  </si>
  <si>
    <t>(a) LDV__3___ton</t>
  </si>
  <si>
    <t>(a) Capacity___5000___liter (small, towable)</t>
  </si>
  <si>
    <t>(b) Capacity__10,000____liter (medium)</t>
  </si>
  <si>
    <t>BULLDOZER</t>
  </si>
  <si>
    <t>Bulldozer &amp; Ripper (D6 or equivalent)</t>
  </si>
  <si>
    <t>FRONT END WHEEL LOADERS</t>
  </si>
  <si>
    <t>Front end wheel loader (Cat 950 or similar)</t>
  </si>
  <si>
    <t>Grader (120G or equivalent)</t>
  </si>
  <si>
    <t>Back acting excavators (Hitachi EX200 or similar)</t>
  </si>
  <si>
    <t>COMPACTORS (PLATE &amp; WACKERS)</t>
  </si>
  <si>
    <t>Roller / Compactor (D72Y or equivalent)</t>
  </si>
  <si>
    <t>(a)__11.5____kVA (small)</t>
  </si>
  <si>
    <t xml:space="preserve">Provisional sum for cost of material </t>
  </si>
  <si>
    <t>Contractor's mark-up on material</t>
  </si>
  <si>
    <r>
      <t xml:space="preserve">Maintenance of an Installation </t>
    </r>
    <r>
      <rPr>
        <u/>
        <sz val="9"/>
        <rFont val="Arial"/>
        <family val="2"/>
      </rPr>
      <t xml:space="preserve">prior </t>
    </r>
    <r>
      <rPr>
        <sz val="9"/>
        <rFont val="Arial"/>
        <family val="2"/>
      </rPr>
      <t xml:space="preserve">to Practical Completion of </t>
    </r>
    <r>
      <rPr>
        <u/>
        <sz val="9"/>
        <rFont val="Arial"/>
        <family val="2"/>
      </rPr>
      <t>Installation 3:</t>
    </r>
    <r>
      <rPr>
        <sz val="9"/>
        <rFont val="Arial"/>
        <family val="2"/>
      </rPr>
      <t xml:space="preserve">  General Works (see Additional Management Specification SA, clause SA 2.4.1 for detail description of installation)</t>
    </r>
  </si>
  <si>
    <r>
      <t xml:space="preserve">Maintenance of an Installation </t>
    </r>
    <r>
      <rPr>
        <u/>
        <sz val="9"/>
        <rFont val="Arial"/>
        <family val="2"/>
      </rPr>
      <t xml:space="preserve">prior </t>
    </r>
    <r>
      <rPr>
        <sz val="9"/>
        <rFont val="Arial"/>
        <family val="2"/>
      </rPr>
      <t xml:space="preserve">to Practical Completion of </t>
    </r>
    <r>
      <rPr>
        <u/>
        <sz val="9"/>
        <rFont val="Arial"/>
        <family val="2"/>
      </rPr>
      <t>Installation 4:</t>
    </r>
    <r>
      <rPr>
        <sz val="9"/>
        <rFont val="Arial"/>
        <family val="2"/>
      </rPr>
      <t xml:space="preserve">  General Works (see Additional Management Specification SA, clause SA 2.4.1 for detail description of installation)</t>
    </r>
  </si>
  <si>
    <r>
      <t xml:space="preserve">Maintenance of an Installation </t>
    </r>
    <r>
      <rPr>
        <u/>
        <sz val="9"/>
        <rFont val="Arial"/>
        <family val="2"/>
      </rPr>
      <t xml:space="preserve">prior </t>
    </r>
    <r>
      <rPr>
        <sz val="9"/>
        <rFont val="Arial"/>
        <family val="2"/>
      </rPr>
      <t xml:space="preserve">to Practical Completion of </t>
    </r>
    <r>
      <rPr>
        <u/>
        <sz val="9"/>
        <rFont val="Arial"/>
        <family val="2"/>
      </rPr>
      <t>Installation 5:</t>
    </r>
    <r>
      <rPr>
        <sz val="9"/>
        <rFont val="Arial"/>
        <family val="2"/>
      </rPr>
      <t xml:space="preserve">  General Works (see Additional Management Specification SA, clause SA 2.4.1 for detail description of installation)</t>
    </r>
  </si>
  <si>
    <t>Electrical Cost &amp; Charges</t>
  </si>
  <si>
    <t>Paid for by the Municipality</t>
  </si>
  <si>
    <t>Municipal Staff as allocated to Tshiame WWTW</t>
  </si>
  <si>
    <t>Security Staff (Municipal and /or Private), 24-hr</t>
  </si>
  <si>
    <t>Chemicals (12-months, post commissioning)</t>
  </si>
  <si>
    <t>Chlorination (65% solution)</t>
  </si>
  <si>
    <t>Chloride of lime, kg</t>
  </si>
  <si>
    <t>On-site Chemicals, Process Control</t>
  </si>
  <si>
    <t>1-year post comissioning Operation and Maintenance assistance</t>
  </si>
  <si>
    <t>Months</t>
  </si>
  <si>
    <t>Alarm monitoring Service</t>
  </si>
  <si>
    <t>Monthly monitoring charge</t>
  </si>
  <si>
    <t>Accommodation for Contractor staff within 20km of site</t>
  </si>
  <si>
    <t>Travel (all inclusive, incl. fuel, maint, services), with Contractor providing own support (at least on vehicle / SUV / light delivery vehicle)</t>
  </si>
  <si>
    <t>SCHEDULE A1: PRELIMINARY AND GENERAL: ESTABLISHMENT</t>
  </si>
  <si>
    <t>SCHEDULE A3 : P &amp; G: MANAGEMENT, ENVIRONMENTAL, H &amp; S COMPLIANCE</t>
  </si>
  <si>
    <t>SCHEDULE A4 : P &amp; G: TRAINING &amp; COMMISSIONING</t>
  </si>
  <si>
    <t>SUB-TOTAL A: PRELIMINARIES &amp; GENERAL</t>
  </si>
  <si>
    <t>SCHEDULE B1 : DAYWORKS &amp; PROVISIONAL</t>
  </si>
  <si>
    <t>B1.1.2</t>
  </si>
  <si>
    <t>B1.1.3</t>
  </si>
  <si>
    <t>B1.1.6</t>
  </si>
  <si>
    <t>B1.1.4</t>
  </si>
  <si>
    <t>B1.1.5</t>
  </si>
  <si>
    <t>B1.1.7</t>
  </si>
  <si>
    <t>B1.1.8</t>
  </si>
  <si>
    <t>B1.1.9</t>
  </si>
  <si>
    <t>B1.1.10</t>
  </si>
  <si>
    <t>B1.1.11</t>
  </si>
  <si>
    <t>B1.1.12</t>
  </si>
  <si>
    <t>B1.1.13</t>
  </si>
  <si>
    <t>B1.1.14</t>
  </si>
  <si>
    <t>B1.1.15</t>
  </si>
  <si>
    <t>B1.1.16</t>
  </si>
  <si>
    <t>SCHEDULE B13: BUILDING WORKS - SPARES</t>
  </si>
  <si>
    <t>SCHEDULE B2 : TANK CLEANING, DEMOLITIONS &amp; REPLACEMENT FENCING</t>
  </si>
  <si>
    <t>SCHEDULE B3 : EARTHWORKS, PIPELINES AND ELECTRICAL CABLE DUCTS</t>
  </si>
  <si>
    <t>B3</t>
  </si>
  <si>
    <t>B3.1</t>
  </si>
  <si>
    <t>B4</t>
  </si>
  <si>
    <t>SCHEDULE B4: BULK EARTHWORKS: SLUDGE DRYING BEDS &amp; COMPOSTIING AREA</t>
  </si>
  <si>
    <t>SCHEDULE B5: INLET WORKS: CONCRETE WORKS (STRUCTURAL)</t>
  </si>
  <si>
    <t>B5</t>
  </si>
  <si>
    <t>SCHEDULE B6: SLUDGE DRYING BEDS: CONCRETE WORKS (STRUCTURAL)</t>
  </si>
  <si>
    <t>B6</t>
  </si>
  <si>
    <t>SCHEDULE B7: MODIFICATIONS &amp; REPAIRS: CONCRETE WORKS (STRUCTURAL)</t>
  </si>
  <si>
    <t>B7</t>
  </si>
  <si>
    <t xml:space="preserve">SCHEDULE B8: INTERAL ACCESS ROAD AND DRAINAGE </t>
  </si>
  <si>
    <t>B8</t>
  </si>
  <si>
    <t>B9</t>
  </si>
  <si>
    <t>SCHEDULE B9: BIO-FILTER: RE-BUILD</t>
  </si>
  <si>
    <t>B10</t>
  </si>
  <si>
    <t>SCHEDULE B10: BUILDING WORK: REFURB, RE-BUILD AND NEW (STRUCTURAL)</t>
  </si>
  <si>
    <t>B11</t>
  </si>
  <si>
    <t>SCHEDULE B11:  STEEL &amp; METAL WORK (RAILINGS, VALVES, MISCELLANEOUS)</t>
  </si>
  <si>
    <t>SCHEDULE B12: PONDS: SLUDGE REMOVAL &amp; IMPROVEMENTS. EROSION PROTECTION</t>
  </si>
  <si>
    <t>B12</t>
  </si>
  <si>
    <t>B13</t>
  </si>
  <si>
    <t>SCHEDULE B1 : DAYWORKS &amp; PROVISIONAL SUMS</t>
  </si>
  <si>
    <t>DAYWORKS AND TEMPORARY WORKS</t>
  </si>
  <si>
    <t>A5.2.1</t>
  </si>
  <si>
    <t>A5.2.1.1</t>
  </si>
  <si>
    <t>A5.2.1.2</t>
  </si>
  <si>
    <t>A5.2.1.3</t>
  </si>
  <si>
    <t>A5.2.2</t>
  </si>
  <si>
    <t>A5.2.2.1</t>
  </si>
  <si>
    <t>A5.2.2.2</t>
  </si>
  <si>
    <t>A5.2.3</t>
  </si>
  <si>
    <t>A5.2.3.1</t>
  </si>
  <si>
    <t>A5.2.3.2</t>
  </si>
  <si>
    <t>A5.2.4</t>
  </si>
  <si>
    <t>A5.2.4.1</t>
  </si>
  <si>
    <t>A5.2.4.2</t>
  </si>
  <si>
    <t>A5.2.5</t>
  </si>
  <si>
    <t>Maintenance equipment and Laboratory Equipment</t>
  </si>
  <si>
    <t>A5.2.5.1</t>
  </si>
  <si>
    <t>A5.2.6</t>
  </si>
  <si>
    <t>A5.2.6.1</t>
  </si>
  <si>
    <t>A5.2.6.2</t>
  </si>
  <si>
    <t>A5.2.6.3</t>
  </si>
  <si>
    <t>Overheads, charges and profit on above items: A5.2.6.1, A5.2.6.2 and A5.2.6.3</t>
  </si>
  <si>
    <t>A5.2.6.4</t>
  </si>
  <si>
    <t>A5.2.6.5</t>
  </si>
  <si>
    <t>A5.2.7</t>
  </si>
  <si>
    <t>A5.2.7.1</t>
  </si>
  <si>
    <t>OTHER GENERAL CHARGES THAT IS EXCLUDED FROM CONTRACTOR  O &amp; M SUPPORT PERIOD PRICING</t>
  </si>
  <si>
    <t>A5.5</t>
  </si>
  <si>
    <t>A5.5.1</t>
  </si>
  <si>
    <r>
      <rPr>
        <b/>
        <sz val="9"/>
        <rFont val="Arial"/>
        <family val="2"/>
      </rPr>
      <t xml:space="preserve">Spares for Structures / Building Works </t>
    </r>
    <r>
      <rPr>
        <sz val="9"/>
        <rFont val="Arial"/>
        <family val="2"/>
      </rPr>
      <t xml:space="preserve"> as agreed with the Employer's Representative </t>
    </r>
    <r>
      <rPr>
        <b/>
        <sz val="9"/>
        <rFont val="Arial"/>
        <family val="2"/>
      </rPr>
      <t>(refer to Civils, Schedule B13</t>
    </r>
    <r>
      <rPr>
        <sz val="9"/>
        <rFont val="Arial"/>
        <family val="2"/>
      </rPr>
      <t xml:space="preserve"> for price allowance for Year 1 of Operations)</t>
    </r>
  </si>
  <si>
    <r>
      <rPr>
        <b/>
        <sz val="9"/>
        <rFont val="Arial"/>
        <family val="2"/>
      </rPr>
      <t xml:space="preserve">Spares for Mechanical Works </t>
    </r>
    <r>
      <rPr>
        <sz val="9"/>
        <rFont val="Arial"/>
        <family val="2"/>
      </rPr>
      <t xml:space="preserve"> as agreed with the Employer's Representative </t>
    </r>
    <r>
      <rPr>
        <b/>
        <sz val="9"/>
        <rFont val="Arial"/>
        <family val="2"/>
      </rPr>
      <t>(refer to Mechanical, Schedule D8</t>
    </r>
    <r>
      <rPr>
        <sz val="9"/>
        <rFont val="Arial"/>
        <family val="2"/>
      </rPr>
      <t xml:space="preserve"> for price allowance for Year 1 of Operations)</t>
    </r>
  </si>
  <si>
    <r>
      <rPr>
        <b/>
        <sz val="9"/>
        <rFont val="Arial"/>
        <family val="2"/>
      </rPr>
      <t xml:space="preserve">Spares for Electrical &amp; Electronic Works </t>
    </r>
    <r>
      <rPr>
        <sz val="9"/>
        <rFont val="Arial"/>
        <family val="2"/>
      </rPr>
      <t xml:space="preserve"> as agreed with the Employer's Representative </t>
    </r>
    <r>
      <rPr>
        <b/>
        <sz val="9"/>
        <rFont val="Arial"/>
        <family val="2"/>
      </rPr>
      <t>(refer to Electrical, Schedule C10</t>
    </r>
    <r>
      <rPr>
        <sz val="9"/>
        <rFont val="Arial"/>
        <family val="2"/>
      </rPr>
      <t xml:space="preserve"> for price allowance for Year 1 of Operations)</t>
    </r>
  </si>
  <si>
    <t>A5.5.2</t>
  </si>
  <si>
    <t>Spares for Equipment</t>
  </si>
  <si>
    <t>A5.5.1.1</t>
  </si>
  <si>
    <t>A5.5.1.2</t>
  </si>
  <si>
    <t>A5.5.1.3</t>
  </si>
  <si>
    <t>A5.5.2.1</t>
  </si>
  <si>
    <t>A5.5.3</t>
  </si>
  <si>
    <t>A5.5.4</t>
  </si>
  <si>
    <t>A5.5.5</t>
  </si>
  <si>
    <t>A5.5.3.1</t>
  </si>
  <si>
    <t>A5.5.4.1</t>
  </si>
  <si>
    <t>A5.5.5.1</t>
  </si>
  <si>
    <t>Maintenance equipment and Laboratory Equipment (to be agreed with the Employer's Representative). This exclude light delivery vehicles &amp; spares (see item A5.5.1)</t>
  </si>
  <si>
    <t>H&amp;S  Cleansing chemicals (consumables)</t>
  </si>
  <si>
    <t>A5.1.7.2</t>
  </si>
  <si>
    <t>A5.1.7.1</t>
  </si>
  <si>
    <t>A5.2.4.3</t>
  </si>
  <si>
    <t>Mains Power 400 kVA Transformer: Annual Service fee for 1 year</t>
  </si>
  <si>
    <t>Transformer &amp; Diesel Generator: annual inspection by external Service Provider as approved by the Employer's Representative</t>
  </si>
  <si>
    <t>Overheads, charges and profit on above items A5.2.4.1 and A5.2.4.2</t>
  </si>
  <si>
    <r>
      <rPr>
        <b/>
        <sz val="9"/>
        <rFont val="Arial"/>
        <family val="2"/>
      </rPr>
      <t>Diesel Generator</t>
    </r>
    <r>
      <rPr>
        <sz val="9"/>
        <rFont val="Arial"/>
        <family val="2"/>
      </rPr>
      <t xml:space="preserve">:  Annual inspection and maintenance of 300 kVA unit by Supplier and/or Supplier Approved Contractor. Excludes ordinary monthly maintenance as be done by Principal Contractor </t>
    </r>
  </si>
  <si>
    <t>Diesel &amp; Lubricant Allowance - For Maintenance Only</t>
  </si>
  <si>
    <t>Standby-Power Diesel for Diesel Generator</t>
  </si>
  <si>
    <t>Overheads, charges and profit on above items A5.2.7.1</t>
  </si>
  <si>
    <t>Diesel &amp; Lubricant Allowance - For Maintenance Only (excludes running of stand-by power unit during mains power load shedding  / emergency / Eskom / Municipal imposed power cuts)</t>
  </si>
  <si>
    <t xml:space="preserve">   SUB-TOTAL T1:   A + B + C + D</t>
  </si>
  <si>
    <t xml:space="preserve">   SUB-TOTAL T2</t>
  </si>
  <si>
    <t>T3</t>
  </si>
  <si>
    <t>ADD PROVISIONAL CONTRACT PRICE ADJUSTMENT OF 10% ON SUB-TOTAL T2
(see Vol 1A, Part C3 Scope of Work, payment item PSA7.2)</t>
  </si>
  <si>
    <t>ADD VAT (15%) ON SUB-TOTAL T2</t>
  </si>
  <si>
    <t>TOTAL AMOUNT OF TENDER CARRIED FORWARD TO FORM OF OFFER</t>
  </si>
  <si>
    <t>T4</t>
  </si>
  <si>
    <t>ADD PROVISIONAL CONTINGENCIES  OF 10% ON SUB-TOTAL T1
(see Vol 1A, Part C3 Scope of Work, payment item PSA7.1)</t>
  </si>
  <si>
    <t>(b) Workshops (at Contractor discretion)</t>
  </si>
  <si>
    <t>(d) Living accommodation (off-site allowance)</t>
  </si>
  <si>
    <t>(b) Furnished office (with 2 desks &amp; 2 chairs)</t>
  </si>
  <si>
    <t>(b) Furnished office x 1 no (with 2 desks &amp; 2 chairs)</t>
  </si>
  <si>
    <t>(b) .2 Engineer's requirements</t>
  </si>
  <si>
    <t>PSA7.5</t>
  </si>
  <si>
    <t>.1 Engineer's cellular phone costs</t>
  </si>
  <si>
    <t>PSA7.6</t>
  </si>
  <si>
    <t>.4 Overheads, charges and profit on above</t>
  </si>
  <si>
    <t>PSA7.7</t>
  </si>
  <si>
    <t>.5 Electronic equipment</t>
  </si>
  <si>
    <t>.6 Overheads, charges and profit on above</t>
  </si>
  <si>
    <t>A3.3.2</t>
  </si>
  <si>
    <t>A3.3.2.1</t>
  </si>
  <si>
    <t>A3.3.2.2</t>
  </si>
  <si>
    <t>.3 Engineer's site office consumables (stationary)</t>
  </si>
  <si>
    <t>A3.3.2.3</t>
  </si>
  <si>
    <t>A3.3.2.4</t>
  </si>
  <si>
    <t>A3.3.2.5</t>
  </si>
  <si>
    <t>A3.3.2.6</t>
  </si>
  <si>
    <t>(b) Compliance with the Occupational Health and Safety Act (Act 85 of 1993) and its regulations and with the Employers Health and Safety Specification</t>
  </si>
  <si>
    <r>
      <t xml:space="preserve">Maintenance of an Installation </t>
    </r>
    <r>
      <rPr>
        <u/>
        <sz val="9"/>
        <rFont val="Arial"/>
        <family val="2"/>
      </rPr>
      <t xml:space="preserve">prior </t>
    </r>
    <r>
      <rPr>
        <sz val="9"/>
        <rFont val="Arial"/>
        <family val="2"/>
      </rPr>
      <t xml:space="preserve">to Practical Completion of </t>
    </r>
    <r>
      <rPr>
        <u/>
        <sz val="9"/>
        <rFont val="Arial"/>
        <family val="2"/>
      </rPr>
      <t>Installation 1 (General Site Work):</t>
    </r>
    <r>
      <rPr>
        <sz val="9"/>
        <rFont val="Arial"/>
        <family val="2"/>
      </rPr>
      <t xml:space="preserve">  General Works (see Additional Management Specification SA, clause SA 2.4.1 for detail description of installation)</t>
    </r>
  </si>
  <si>
    <r>
      <t xml:space="preserve">Maintenance of an Installation </t>
    </r>
    <r>
      <rPr>
        <u/>
        <sz val="9"/>
        <rFont val="Arial"/>
        <family val="2"/>
      </rPr>
      <t xml:space="preserve">prior </t>
    </r>
    <r>
      <rPr>
        <sz val="9"/>
        <rFont val="Arial"/>
        <family val="2"/>
      </rPr>
      <t xml:space="preserve">to Practical Completion of </t>
    </r>
    <r>
      <rPr>
        <u/>
        <sz val="9"/>
        <rFont val="Arial"/>
        <family val="2"/>
      </rPr>
      <t>Installation 2 (Inlet Works):</t>
    </r>
    <r>
      <rPr>
        <sz val="9"/>
        <rFont val="Arial"/>
        <family val="2"/>
      </rPr>
      <t xml:space="preserve">  General Works (see Additional Management Specification SA, clause SA 2.4.1 for detail description of installation)</t>
    </r>
  </si>
  <si>
    <r>
      <t xml:space="preserve">Maintenance of an Installation </t>
    </r>
    <r>
      <rPr>
        <u/>
        <sz val="9"/>
        <rFont val="Arial"/>
        <family val="2"/>
      </rPr>
      <t xml:space="preserve">prior </t>
    </r>
    <r>
      <rPr>
        <sz val="9"/>
        <rFont val="Arial"/>
        <family val="2"/>
      </rPr>
      <t xml:space="preserve">to Practical Completion of </t>
    </r>
    <r>
      <rPr>
        <u/>
        <sz val="9"/>
        <rFont val="Arial"/>
        <family val="2"/>
      </rPr>
      <t>Installation 6 (Effluent Ponds / Sludge Lagoons):</t>
    </r>
    <r>
      <rPr>
        <sz val="9"/>
        <rFont val="Arial"/>
        <family val="2"/>
      </rPr>
      <t xml:space="preserve">  General Works (see Additional Management Specification SA, clause SA 2.4.1 for detail description of installation)</t>
    </r>
  </si>
  <si>
    <t>Materials and/or equipment to be supplied and /or third party work to be executed by the Employer or Employer's Representative (Engineer) or Municipality's WSP (MaP Water)  in support of Operation and Maintenance works when approved by the Employer</t>
  </si>
  <si>
    <t>SCHEDULE A5 : MAINTENANCE &amp; CONTRACTOR 1-YEAR O &amp; M SUPPORT PERIOD</t>
  </si>
  <si>
    <t>SCHEDULE A5 : P &amp; G: MAINTENANCE &amp; CONTRACTOR 1-YEAR O &amp; M SUPPORT</t>
  </si>
  <si>
    <t>Water Quality Monitoring, Sampling &amp; Analysis</t>
  </si>
  <si>
    <t>Water quality sampling, monitoring and analysis (analysis by SANAS accredited laboratory)</t>
  </si>
  <si>
    <t>.Overheads, charges and profit on above</t>
  </si>
  <si>
    <t xml:space="preserve">Management Staff (1 no x 20% of time/ month), Class V Process Controller  Water (1 no x 100% of time / mnth) , Class III Pr. PC Water (1 no x 100% of time / mnth). Mechanical &amp; Electrical Maintenance staff / Artisans  (2 no 25% of time/month each) and 2 x General Workers (2 no x 100% of time/month each) each. </t>
  </si>
  <si>
    <t>Inlet works: concrete walkways:
Readymix - Grade 40/19 - Overhead  slab</t>
  </si>
  <si>
    <t>Grade 30 / 19: Washwater pump enclosure finish:
Finishing top surfaces of concrete smooth with a wood float: (max tolerance of 3mm)</t>
  </si>
  <si>
    <t>High Tensile Steel:
Inlet works: conc walkways:
High tensile steel bar reinforcement (all diameters): supply, cut, bend and install</t>
  </si>
  <si>
    <t>General Readymix - Grade 35/19 - Footings</t>
  </si>
  <si>
    <t>Readymix: Grade 35 / 19:
Floor slab, 200mm thk x 24m x 10m (excl. reinf steel)</t>
  </si>
  <si>
    <t>Concrete grade 35 / 19: walls - sulphate resistant</t>
  </si>
  <si>
    <t>Concrete grade 35 / 19: footings, floor and ramps - sulphate resistant</t>
  </si>
  <si>
    <t>Flow Control Chamber to BNRAS:</t>
  </si>
  <si>
    <t>BioFilter inlet chamber (old Syphon Chamber)</t>
  </si>
  <si>
    <t>Bio-Filter</t>
  </si>
  <si>
    <t>Grade 30/19 Concrete: Steps</t>
  </si>
  <si>
    <r>
      <rPr>
        <b/>
        <sz val="9"/>
        <rFont val="Arial"/>
        <family val="2"/>
      </rPr>
      <t>BNRAS: Steel Access &amp; Mixer Beams / Bridges</t>
    </r>
    <r>
      <rPr>
        <sz val="9"/>
        <rFont val="Arial"/>
        <family val="2"/>
      </rPr>
      <t>:
Inspect, treat and re-paint</t>
    </r>
  </si>
  <si>
    <t>BNRAS:</t>
  </si>
  <si>
    <t>Imhoff Tank</t>
  </si>
  <si>
    <t>(b) Capacity__10__ liter/sec (medium)</t>
  </si>
  <si>
    <t>Activated sludge reactor (BNRAS)</t>
  </si>
  <si>
    <t>Import G6: for road works from Commercial source &amp; compact to 95% MOD AASHTO</t>
  </si>
  <si>
    <t xml:space="preserve">Readymic Concrete for walls  </t>
  </si>
  <si>
    <t xml:space="preserve">Using ex outlet arrangements </t>
  </si>
  <si>
    <t>Temporary overland pipe and all equipment, incl. pump to drain the Lagoons</t>
  </si>
  <si>
    <t>B1.1.5.1</t>
  </si>
  <si>
    <t>B1.1.6.1</t>
  </si>
  <si>
    <t>B1.1.7.1</t>
  </si>
  <si>
    <t>Supply and Install New Security Fencing</t>
  </si>
  <si>
    <t>Provide Concrete to posts:
Guide for each post: 0.5m x 0.5m x 0.5m (= 0.125m3 / post): Posts at 2m c/c</t>
  </si>
  <si>
    <t>2.4m high: Supply and install (complete, but excl. concrete to posts)</t>
  </si>
  <si>
    <t>Supply and install Razer Coil Wire :
730mm dia, mid-way along fence</t>
  </si>
  <si>
    <t>Type 2 Fence (Welded Mesh Medium Security):</t>
  </si>
  <si>
    <t>Type 1 Fence (Concrete Palisade System):</t>
  </si>
  <si>
    <t>Supply and instll razer wire</t>
  </si>
  <si>
    <t>Grade 25/ 19 Under-dig Concrete Protection</t>
  </si>
  <si>
    <t>Supply, Install, and Fix Metallic Pipe Conduit for Elecrical Cables to existing above ground structure and test</t>
  </si>
  <si>
    <t xml:space="preserve">For overhead PE cable conduit </t>
  </si>
  <si>
    <t>Bio-friendly sludge handling area</t>
  </si>
  <si>
    <r>
      <t>Type RS40 Mentis Rectagrid non-slip (</t>
    </r>
    <r>
      <rPr>
        <sz val="11"/>
        <color theme="1"/>
        <rFont val="Aptos Narrow"/>
        <family val="2"/>
        <scheme val="minor"/>
      </rPr>
      <t>30 x 4.5mm banded non-slip) or equivalent steel grating finished on all sides with flat plate ends, hot dipped galvanised welded onto steel angle framing including all necessary cutting, trimming, fixing, etc. to horizontal ceiling panels (framing elsewhere measured)</t>
    </r>
  </si>
  <si>
    <r>
      <rPr>
        <sz val="11"/>
        <color theme="1"/>
        <rFont val="Aptos Narrow"/>
        <family val="2"/>
        <scheme val="minor"/>
      </rPr>
      <t>50  x 50 x 5mm L-section frame in lengths not exceeding 13m welded to mentis grating (mentis grating measured elsewhere) including 14mm diameter holes for bolts</t>
    </r>
  </si>
  <si>
    <r>
      <t>Type RS40 Mentis Rectagrid non-slip (</t>
    </r>
    <r>
      <rPr>
        <b/>
        <sz val="9"/>
        <color theme="1"/>
        <rFont val="Arial"/>
        <family val="2"/>
      </rPr>
      <t>30 x 4.5mm</t>
    </r>
    <r>
      <rPr>
        <sz val="9"/>
        <color theme="1"/>
        <rFont val="Arial"/>
        <family val="2"/>
      </rPr>
      <t xml:space="preserve"> banded non-slip) or equivalent steel grating finished on all sides with flat plate ends, </t>
    </r>
    <r>
      <rPr>
        <b/>
        <sz val="9"/>
        <color theme="1"/>
        <rFont val="Arial"/>
        <family val="2"/>
      </rPr>
      <t xml:space="preserve">hot dipped galvanised </t>
    </r>
    <r>
      <rPr>
        <sz val="9"/>
        <color theme="1"/>
        <rFont val="Arial"/>
        <family val="2"/>
      </rPr>
      <t>welded onto steel angle framing including all necessary cutting, trimming, fixing, etc. to horizontal ceiling panels (framing elsewhere measured)</t>
    </r>
  </si>
  <si>
    <r>
      <rPr>
        <b/>
        <sz val="9"/>
        <color theme="1"/>
        <rFont val="Arial"/>
        <family val="2"/>
      </rPr>
      <t>50  x 50 x 5mm L-section</t>
    </r>
    <r>
      <rPr>
        <sz val="9"/>
        <color theme="1"/>
        <rFont val="Arial"/>
        <family val="2"/>
      </rPr>
      <t xml:space="preserve"> frame in lengths not exceeding 13m welded to mentis grating (mentis grating measured elsewhere) including 14mm diameter holes for bolts</t>
    </r>
  </si>
  <si>
    <r>
      <rPr>
        <b/>
        <sz val="9"/>
        <color theme="1"/>
        <rFont val="Arial"/>
        <family val="2"/>
      </rPr>
      <t>Smooth</t>
    </r>
    <r>
      <rPr>
        <sz val="9"/>
        <color theme="1"/>
        <rFont val="Arial"/>
        <family val="2"/>
      </rPr>
      <t xml:space="preserve"> Formwork (Degree of accuracy I): To walls / vertical faces</t>
    </r>
  </si>
  <si>
    <r>
      <rPr>
        <b/>
        <sz val="9"/>
        <color theme="1"/>
        <rFont val="Arial"/>
        <family val="2"/>
      </rPr>
      <t>Smooth</t>
    </r>
    <r>
      <rPr>
        <sz val="9"/>
        <color theme="1"/>
        <rFont val="Arial"/>
        <family val="2"/>
      </rPr>
      <t xml:space="preserve"> Formwork (Degree of accuracy I): To roof or slab soffit: slabs propped up exceeding 1,5m and not exceeding 3,5m high</t>
    </r>
  </si>
  <si>
    <t>SHEDULE B13: BUILDING WORKS - SPARES</t>
  </si>
  <si>
    <t>Supply and Delivery of Inlet Works Manual Hand Rake Screen Refer drawing: 10909001-6001</t>
  </si>
  <si>
    <t>Mechanical screens with outer width of 700 mm with single motor and gearbox drive, machine body and components fabricated from stainless steel grade 304. Only Pickling and Passivation finish allowed. Motor rated at 1.1 kW. Direct on line to MCC. Quality Control Plan (QCP) and databook to be completed as directed and approved by the engineer.
Refer to ID tag 12-HN02 on P&amp;ID 10909001-7001.Refer drawing: 10909001-6002</t>
  </si>
  <si>
    <t>Hydro conveyor, fabricated from stainless steel grade 304, only Pickling and Passivation finish allowed. Connection to wash water including solenoid valve. Quality Control Plan (QCP) and databook to be completed as directed and approved by the engineer.
Refer to ID tag 12-HC01,12-SV01 on P&amp;ID 10909001-7001.Refer drawing: 10909001-6003</t>
  </si>
  <si>
    <t>Screening compactor with 30° incline discharge tube including solenoid valves, and motors. Fabricated from stainless steel grade 304. Only Pickling and Passivation finish allowed.Motor rated at 1.5 kW. Direct on line to MCC. Quality Control Plan (QCP) and databook to be completed as directed and approved by the engineer.
Refer to ID tag 12-DW01 on P&amp;ID 10909001-7001.Refer drawing: 10909001-6003</t>
  </si>
  <si>
    <t>Vortex Degritter Paddle Stirrer, suitable for handling of abrasive wastewater containing inorganic solids and/or long-fibred debris.
Medium: Grit and Sludge 
Motor: 3 phase 50 Hz, IP 55
Rated power: 0,75 kW 
Tank Diameter: 2500mm
Drive Tube ID: 260mm
Paddle: Pipe arms with end plates, SS304L
Start. method: Direct on Line MCC.
Refer to ID tag 13-VD01,13-VD02 on P&amp;ID 10909001-7001.</t>
  </si>
  <si>
    <t>Self Priming Centrifugal slurry pumps with Vortex impeller, suitable for handling of abrasive wastewater containing inorganic solids and/or long-fibred debris.
Medium: Grit and Sludge 
Motor: 3 phase 50 Hz , IP 55
Rated power: 5 kW 
Impeller material: Hard Iron/Cast Iron with Belzond Coating
Start. method: Direct on Line MCC.
Refer to ID tag 13-CP01,13-CP02 on P&amp;ID 10909001-7001.</t>
  </si>
  <si>
    <t>Screw type, shaftless grit classifier SS304L with motor rated at 0.55 kW. Direct online connected to MCC. Quality Control Plan (QCP) and databook to be completed as directed and approved by the engineer.
Refer to ID tag 13-F01 on P&amp;ID 10909001-7001. Refer drawing: 10909001-6004</t>
  </si>
  <si>
    <t>Screw type, shaftless grit classifier SS304L with motor rated at 0.55 kW. Direct online connected to MCC. Quality Control Plan (QCP) and databook to be completed as directed and approved by the engineer.
Refer to ID tag 13-F01 on P&amp;ID 10909001-7001. Refer to drawing: 10909001-6004</t>
  </si>
  <si>
    <t>Supply , Delivery, Installation,Testing and Commissioning of Grit Pipeline to Grit Classifiers. Refer to Drawings &amp; Pipe Schedule:  10909001-6014-01 ~ 03</t>
  </si>
  <si>
    <t>Centrifugal Washwater Pump with hydrosphere
Medium: Washwater
Motor: 3 Phase 50Hz, IP 55
Flow: 11l/s @ 60m
Refer to ID tag 12-CP01,12-CP02, on P&amp;ID 10909001-7001.</t>
  </si>
  <si>
    <t>Pressure Sensor including cabling, wiring to fieldbox.
Refer to ID tag 12-PSH01, 12-PSL-01 on P&amp;ID 10909001-7001.</t>
  </si>
  <si>
    <t>Installation, Testing and Commissioning of Primary Settling Tank Baffle Plates.Refer to drawing: 10909001-6015</t>
  </si>
  <si>
    <t>Manufacture, Supply and Delivery of Primary Settling Tank Baffle Plates, SS304.Refer to drawing: 10909001-6015</t>
  </si>
  <si>
    <t>DN375-445 Clamp on Ultrasonic flow meter complete with flow sensor, converter device and transducer, data logger complete. Made in Stainless steel Includes:
(a) Flow measuring sensor;
(b) Converter device;
(c) Data logger
(d) Connection to power supply
(e) All required installation cables, conduit, trunking, materials, weather-proof panels, and consumables to render a complete and working installation.
Refer to ID tag 25-FE01 on P&amp;ID 10909001-7003.</t>
  </si>
  <si>
    <t>BIO FILTER.Refer to drawing: 10909001-6008-01~02</t>
  </si>
  <si>
    <t>Design, Shop drawing, Manufacture and Delivery of Bioreactor Mixers.Refer to drawing: 10909001-6005</t>
  </si>
  <si>
    <t>Surface mounted top entry slow speed mixer comprising of 1.5 kW 400V 4P IP66 motor, Motor weather hood, Triple reduction helical gear speed reducer, Integrated gear drive and gearbox. Capable of reverse operation.
Refer to ID tag 22-ZX01, 22-ZX02, 23-ZX01,23-ZX02, 23-ZX03, 23-ZX04 on P&amp;ID 10909001-7004</t>
  </si>
  <si>
    <t>Surface mounted top entry slow speed mixer comprising of 1.5 kW 400V 4P IP66 motor, Motor weather hood, Triple reduction helical gear speed reducer, Integrated gear drive and gearbox.Capable of reverse operation.
Refer to ID tag 22-ZX01, 22-ZX02, 23-ZX01,23-ZX02, 23-ZX03, 23-ZX04 on P&amp;ID 10909001-7004.</t>
  </si>
  <si>
    <t>Design, Shop drawing, Manufacture and Delivery of Bioreactor Surface Aerators.Refer to drawing: 10909001-6006</t>
  </si>
  <si>
    <t>Manufacture, Supply and Delivery of Low Speed Mixer Baffle Plate.Refer to drawing: 10909001-6016</t>
  </si>
  <si>
    <t>Installation, Testing and Commissioning of Low Speed Mixer Baffle Plate. Refer to drawing: 10909001-6016</t>
  </si>
  <si>
    <t>Submersible Stainless Steel pumps for submersible installation with Vortex impeller, suitable for handling of corrosive wastewater containing solids or long-fibred material. Including discharge connection, SS Upper Guide bar bracket, SS Guide Bars (2), Leakage Monitoring Relay, SS Lifting Chain and Shackles.
Duty point 1: 10 l/s @ 14m
Duty point 2: 8 l/s @ 20m
Motor: 3 phase 50Hz , IP68
Rated power: ±3 kW 
Impeller material Stainless steel
Start. method: Direct on Line. 
Refer to ID tag 28-SP01, 28-SP02 on P&amp;ID 10909001-7012.</t>
  </si>
  <si>
    <t>Supply, Delivery, Installation, Testing and Commissioning of Bioreactor WAS Pipeline and Fittings.Refer to drawing: 10909001-6011</t>
  </si>
  <si>
    <t>Supply, Delivery, Installation, Testing and Commissioning of Bioreactor WAS Pipeline  Fittings,Refer to drawing: 10909001-6016</t>
  </si>
  <si>
    <t>DN80~110 Clamp on Ultrasonic flow meter complete with flow sensor, converter device and transducer, data logger complete. Made in Stainless steel Includes:
(a) Flow measuring sensor;
(b) Converter device;
(c) Data logger
(d) Connection to power supply
(e) All required installation cables, conduit, trunking, materials, weather-proof panels, and consumables to render a complete and working installation.Refer to ID tag 28-FE01 on P&amp;ID 10909001-7003</t>
  </si>
  <si>
    <t>Clarifier bridge driving and trailing wheels including bearings</t>
  </si>
  <si>
    <t>V-Notch weir plate, Stainless Steel including brackets.Refer to drawing: 10909001-6007</t>
  </si>
  <si>
    <t xml:space="preserve">Clarifier center bridge bearing, including center slip ring </t>
  </si>
  <si>
    <t>Supply, Delivery, Installation, Commissioning and Testing of Telescopic Weir.Refer to drawing: 10909001-6009</t>
  </si>
  <si>
    <t>RAS Submersible Pump. Including discharge connection, SS Upper Guide bar bracket, SS Guide Bars (2), Leakage Monitoring Relay, SS Lifting Chain and Shackles.Vortex impeller, suitable for handling of corrosive wastewater containing solids or long-fibred material. Including discharge connection, 
Duty point 1: 50,5 l/s @ 6m
Motor: 3 phase 50Hz , IP68
Rated power: ±4,7 kW 
Start. method: Direct on Line. 
Refer to ID tag 27-SP01, 27-SP02 on P&amp;ID 10909001-7005.</t>
  </si>
  <si>
    <t>Supply, Delivery, Installation, Commissioning and Testing of RAS Pump Station Pipe Line and fittings.Refer to drawing: 10909001-6010</t>
  </si>
  <si>
    <t>Supply, Delivery, Installation, Testing and Commissioning of Bioreactor RAS Pipeline and Fittings. Refer to drawing: 10909001-6010</t>
  </si>
  <si>
    <t>Water Reuse Submersible Pump. Including discharge connection, SS Upper Guide bar bracket, SS Guide Bars (2), Leakage Monitoring Relay, SS Lifting Chain and Shackles.
Flow Rate: 11l/s
Resulting Head: 20m
Motor: 3 Phase, 50 Hz, IP55
Rated Power: ± 2kW
Refer to ID tag 35-SP01,35-SP02 on P&amp;ID 10909001-7006.</t>
  </si>
  <si>
    <t>Supply, Delivery, Installation, Testing and Commissioning of Water Reuse Pipe Line and Fittings.Refer to drawing: 10909001-6012-01~02</t>
  </si>
  <si>
    <t>Pressure Sensor including cabling, wiring to fieldbox.
Refer to ID tag 35-PSH-01 on P&amp;ID 10909001-7006.</t>
  </si>
  <si>
    <r>
      <t>Installation, Commissioning and Testing of Pressure Sensor on</t>
    </r>
    <r>
      <rPr>
        <b/>
        <strike/>
        <sz val="9"/>
        <rFont val="Arial"/>
        <family val="2"/>
      </rPr>
      <t xml:space="preserve"> </t>
    </r>
    <r>
      <rPr>
        <b/>
        <sz val="9"/>
        <rFont val="Arial"/>
        <family val="2"/>
      </rPr>
      <t>Water Reuse Pipeline</t>
    </r>
  </si>
  <si>
    <t>Supply, Delivery, Installation, Testing and Commissioning of Sludge Drying Bed Valves, Refer to drawing: 10909001-6013</t>
  </si>
  <si>
    <t>HVAC FOR MCC ROOM, Refer to drawing: 10909001-6017</t>
  </si>
  <si>
    <t>(a) Supply, delever and place in storage. Mechanical spares as per list of items identified by the Engineer and Employer following inputs by MaP Water. Items in (a) to include Contractor mark-up of 10% (mark-up only if non-standard item as quoted elsewhere in the schedules).</t>
  </si>
  <si>
    <t>(a) Supply, delever and place in storage. Electrical &amp; Electronic spares as per list of items identified by the Engineer and Employer following inputs by MaP Water. Items in (a) to include Contractor mark-up of 10%  (mark-up only if non-standard item as quoted elsewhere in the schedules).</t>
  </si>
  <si>
    <r>
      <t xml:space="preserve">(a) Health and Safety Plan - Prepare &amp; Maintain for </t>
    </r>
    <r>
      <rPr>
        <u/>
        <sz val="9"/>
        <color theme="1"/>
        <rFont val="Aptos Narrow"/>
        <family val="2"/>
        <scheme val="minor"/>
      </rPr>
      <t>all works</t>
    </r>
    <r>
      <rPr>
        <sz val="9"/>
        <color theme="1"/>
        <rFont val="Aptos Narrow"/>
        <family val="2"/>
        <scheme val="minor"/>
      </rPr>
      <t xml:space="preserve"> (including Civils, Mechanical, Electrical &amp; Electronic Works)</t>
    </r>
  </si>
  <si>
    <t>2.4m high x medium security incl. spike at top railing Rate / m incl. excav, posts, supply install (excl. gates).Galvanised mesh 76mm x 25mm apperture</t>
  </si>
  <si>
    <t>2.4m high x medium security incl. spike at top railing Rate / m incl. excav, posts, supply install (excl. gates). Galvanised mesh 76mm x 25mm apperture</t>
  </si>
  <si>
    <t>2.4m high x medium security incl. spike at top railing  Rate / m incl. excav, posts, supply install (excl. gates).Galvanised mesh 76mm x 25mm apperture</t>
  </si>
  <si>
    <t>TENDER NO:  SCM/BID33/2025/2026</t>
  </si>
  <si>
    <t>Concrete strength testing: Inlet works channels. Concrete cubes for crush testing; all inclusive rate: Making and testing 150 x 150 x 150mm concrete strength test cube</t>
  </si>
  <si>
    <t>TENDER NO:  VCW - TBC</t>
  </si>
  <si>
    <t>(a) Supply, deliver and place in storage. Civil and Building spares as per list of items identified by the Engineer and Employer following inputs by MaP Water. Items in (a) to include Contractor mark-up of 10% (mark-up only if non-standard item as quoted elsewhere in the schedules).</t>
  </si>
  <si>
    <r>
      <t xml:space="preserve">Preamble                                                                       </t>
    </r>
    <r>
      <rPr>
        <sz val="9"/>
        <rFont val="Arial"/>
        <family val="2"/>
      </rPr>
      <t xml:space="preserve"> 
Electrical distribution  within the treatments works entail  excavation cable routes, installing laying and cables and provision of manholes and a concrete protection system. (Co-ordinate with civil works). Cables will be terminated to designated pumps, actuators, sensors as well as drives, starters within power enclosures. Power distribution is split downstream  for essential as well as non essential feeders and bus systems. A matching "onload isolator" complete with emergency stop, isolator with lockout facility will be installed conveniently next to all AC powered rotational machines, on an approved pedestal as per illustrative [TBA] typical layout.</t>
    </r>
  </si>
  <si>
    <r>
      <t xml:space="preserve">Main 400 Volt Distribution Cables Motor Supplies                      
</t>
    </r>
    <r>
      <rPr>
        <sz val="9"/>
        <rFont val="Arial"/>
        <family val="2"/>
      </rPr>
      <t>Termination and testing of the cable is deemed to include correct duty/size lugs, stainless steel bolts, nuts/washers, glands as well as correct termination and jointing kits of the cable earth continuity conductor (ECC) to the enclosure earths. All bolts shall be torqued in accordance with specification and logged in the hand over report to approval of the engineer.</t>
    </r>
  </si>
  <si>
    <r>
      <t>Preamable</t>
    </r>
    <r>
      <rPr>
        <sz val="9"/>
        <rFont val="Arial"/>
        <family val="2"/>
      </rPr>
      <t xml:space="preserve">
To provide compliant area lighting to the treatment works, 20 meter scissor type mast as well as 6 x 400 Watt LED flood lights will be strategically installed to provide 50 Lux in accordance with Environmental Regulations. Power supply is connected to essential supply with lightning protection and bonded to earth. </t>
    </r>
    <r>
      <rPr>
        <b/>
        <sz val="9"/>
        <rFont val="Arial"/>
        <family val="2"/>
      </rPr>
      <t xml:space="preserve"> </t>
    </r>
    <r>
      <rPr>
        <sz val="9"/>
        <rFont val="Arial"/>
        <family val="2"/>
      </rPr>
      <t xml:space="preserve">Prospective Contractors must note that the </t>
    </r>
    <r>
      <rPr>
        <b/>
        <sz val="9"/>
        <rFont val="Arial"/>
        <family val="2"/>
      </rPr>
      <t>design and casting of a concrete suitable plinth</t>
    </r>
    <r>
      <rPr>
        <sz val="9"/>
        <rFont val="Arial"/>
        <family val="2"/>
      </rPr>
      <t xml:space="preserve"> with sleeves for 2 x16 MM2 4 core cable is included. A certificate and design approval by a Registred Structural Engineer is required. Soil conditions is available elswhere in the tendercocument however test pits is recommended for actual data. </t>
    </r>
  </si>
  <si>
    <t>Ultrasonic level measurement complete with sensor, converter device and transducer, data logger complete. Made in Stainless steel Includes:
(a) Sensor;
(b) Converter device;
(c) Data logger
(d) Connection to power supply
(d) All required installatio,n cables, conduit, trunking, materials, weather-proof panels, and consumables to render a complete and working installation. 
Refer to ID tag 34-LE01 on P&amp;ID 10909001-7007.</t>
  </si>
  <si>
    <r>
      <t xml:space="preserve">Preamable 
</t>
    </r>
    <r>
      <rPr>
        <sz val="9"/>
        <rFont val="Arial"/>
        <family val="2"/>
      </rPr>
      <t>To provide main distribution enclosures and control infrastructure, the installation of a motor control centre (MCC) equipped with variable speed as well as soft start (including direct on line) units to control and rotational speed  adjustment  to the site (previously vandalised). All main distribution equipment is separated to allow essental as well as non-essential supply. All motors, pumps as well as actuators are provided with a emergency local stop start and lock-out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</si>
</sst>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quot;R&quot;* #,##0.00_ ;_ &quot;R&quot;* \-#,##0.00_ ;_ &quot;R&quot;* &quot;-&quot;??_ ;_ @_ "/>
    <numFmt numFmtId="165" formatCode="_ * #,##0.00_ ;_ * \-#,##0.00_ ;_ * &quot;-&quot;??_ ;_ @_ "/>
    <numFmt numFmtId="166" formatCode="#\ ##0.00"/>
    <numFmt numFmtId="167" formatCode="#\ ##0.0"/>
    <numFmt numFmtId="168" formatCode="0.0"/>
    <numFmt numFmtId="169" formatCode="&quot;R&quot;#,##0.00"/>
  </numFmts>
  <fonts count="42" x14ac:knownFonts="1">
    <font>
      <sz val="11"/>
      <color theme="1"/>
      <name val="Aptos Narrow"/>
      <family val="2"/>
      <scheme val="minor"/>
    </font>
    <font>
      <b/>
      <sz val="11"/>
      <color theme="1"/>
      <name val="Aptos Narrow"/>
      <family val="2"/>
      <scheme val="minor"/>
    </font>
    <font>
      <b/>
      <u/>
      <sz val="11"/>
      <color theme="1"/>
      <name val="Aptos Narrow"/>
      <family val="2"/>
      <scheme val="minor"/>
    </font>
    <font>
      <sz val="9"/>
      <name val="Arial"/>
      <family val="2"/>
    </font>
    <font>
      <b/>
      <sz val="9"/>
      <name val="Arial"/>
      <family val="2"/>
    </font>
    <font>
      <sz val="8"/>
      <name val="Aptos Narrow"/>
      <family val="2"/>
      <scheme val="minor"/>
    </font>
    <font>
      <b/>
      <sz val="9"/>
      <name val="Arial"/>
      <family val="2"/>
    </font>
    <font>
      <sz val="9"/>
      <name val="Arial"/>
      <family val="2"/>
    </font>
    <font>
      <b/>
      <u/>
      <sz val="9"/>
      <name val="Arial"/>
      <family val="2"/>
    </font>
    <font>
      <sz val="9"/>
      <name val="Aptos Narrow"/>
      <family val="2"/>
      <scheme val="minor"/>
    </font>
    <font>
      <sz val="10"/>
      <name val="Arial"/>
      <family val="2"/>
    </font>
    <font>
      <sz val="10"/>
      <name val="Aptos Narrow"/>
      <family val="2"/>
      <scheme val="minor"/>
    </font>
    <font>
      <b/>
      <sz val="10"/>
      <name val="Aptos Narrow"/>
      <family val="2"/>
      <scheme val="minor"/>
    </font>
    <font>
      <b/>
      <sz val="10"/>
      <color theme="1"/>
      <name val="Aptos Narrow"/>
      <family val="2"/>
      <scheme val="minor"/>
    </font>
    <font>
      <b/>
      <sz val="10"/>
      <name val="Arial"/>
      <family val="2"/>
    </font>
    <font>
      <strike/>
      <sz val="9"/>
      <name val="Arial"/>
      <family val="2"/>
    </font>
    <font>
      <sz val="9"/>
      <color rgb="FFFF0000"/>
      <name val="Arial"/>
      <family val="2"/>
    </font>
    <font>
      <sz val="11"/>
      <color rgb="FFFF0000"/>
      <name val="Aptos Narrow"/>
      <family val="2"/>
      <scheme val="minor"/>
    </font>
    <font>
      <b/>
      <u/>
      <sz val="10"/>
      <name val="Times New Roman"/>
      <family val="1"/>
    </font>
    <font>
      <sz val="11"/>
      <name val="Aptos Narrow"/>
      <family val="2"/>
      <scheme val="minor"/>
    </font>
    <font>
      <u/>
      <sz val="11"/>
      <color theme="1"/>
      <name val="Aptos Narrow"/>
      <family val="2"/>
      <scheme val="minor"/>
    </font>
    <font>
      <u/>
      <sz val="9"/>
      <name val="Arial"/>
      <family val="2"/>
    </font>
    <font>
      <sz val="11"/>
      <color theme="1"/>
      <name val="Calibri"/>
      <family val="2"/>
    </font>
    <font>
      <b/>
      <sz val="9"/>
      <color indexed="81"/>
      <name val="Tahoma"/>
      <family val="2"/>
    </font>
    <font>
      <sz val="9"/>
      <color indexed="81"/>
      <name val="Tahoma"/>
      <family val="2"/>
    </font>
    <font>
      <sz val="10"/>
      <color rgb="FF000000"/>
      <name val="Arial"/>
      <family val="2"/>
    </font>
    <font>
      <b/>
      <strike/>
      <sz val="9"/>
      <name val="Arial"/>
      <family val="2"/>
    </font>
    <font>
      <vertAlign val="superscript"/>
      <sz val="9"/>
      <name val="Arial"/>
      <family val="2"/>
    </font>
    <font>
      <sz val="9"/>
      <color theme="1"/>
      <name val="Arial"/>
      <family val="2"/>
    </font>
    <font>
      <sz val="11"/>
      <color theme="1"/>
      <name val="Aptos Narrow"/>
      <family val="2"/>
      <scheme val="minor"/>
    </font>
    <font>
      <b/>
      <sz val="9"/>
      <color theme="1"/>
      <name val="Arial"/>
      <family val="2"/>
    </font>
    <font>
      <b/>
      <sz val="10"/>
      <color rgb="FF000000"/>
      <name val="Arial"/>
      <family val="2"/>
    </font>
    <font>
      <b/>
      <sz val="9"/>
      <color rgb="FFFF0000"/>
      <name val="Arial"/>
      <family val="2"/>
    </font>
    <font>
      <sz val="9"/>
      <name val="Aptos Narrow"/>
      <family val="2"/>
    </font>
    <font>
      <sz val="11"/>
      <color theme="2"/>
      <name val="Aptos Narrow"/>
      <family val="2"/>
      <scheme val="minor"/>
    </font>
    <font>
      <sz val="9"/>
      <color rgb="FFEE0000"/>
      <name val="Arial"/>
      <family val="2"/>
    </font>
    <font>
      <sz val="10"/>
      <color theme="1"/>
      <name val="Aptos Narrow"/>
      <family val="2"/>
      <scheme val="minor"/>
    </font>
    <font>
      <sz val="11"/>
      <color theme="5" tint="-0.249977111117893"/>
      <name val="Aptos Narrow"/>
      <family val="2"/>
      <scheme val="minor"/>
    </font>
    <font>
      <b/>
      <sz val="9"/>
      <color theme="1"/>
      <name val="Aptos Narrow"/>
      <family val="2"/>
      <scheme val="minor"/>
    </font>
    <font>
      <sz val="9"/>
      <color theme="1"/>
      <name val="Aptos Narrow"/>
      <family val="2"/>
      <scheme val="minor"/>
    </font>
    <font>
      <u/>
      <sz val="9"/>
      <color theme="1"/>
      <name val="Aptos Narrow"/>
      <family val="2"/>
      <scheme val="minor"/>
    </font>
    <font>
      <b/>
      <sz val="11"/>
      <name val="Aptos Narrow"/>
      <family val="2"/>
      <scheme val="minor"/>
    </font>
  </fonts>
  <fills count="6">
    <fill>
      <patternFill patternType="none"/>
    </fill>
    <fill>
      <patternFill patternType="gray125"/>
    </fill>
    <fill>
      <patternFill patternType="solid">
        <fgColor rgb="FFF2F2F2"/>
      </patternFill>
    </fill>
    <fill>
      <patternFill patternType="solid">
        <fgColor rgb="FFFFFFFF"/>
      </patternFill>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indexed="64"/>
      </right>
      <top/>
      <bottom/>
      <diagonal/>
    </border>
    <border>
      <left style="thin">
        <color auto="1"/>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indexed="64"/>
      </right>
      <top style="thin">
        <color auto="1"/>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11">
    <xf numFmtId="0" fontId="0" fillId="0" borderId="0"/>
    <xf numFmtId="0" fontId="10" fillId="0" borderId="0"/>
    <xf numFmtId="0" fontId="10" fillId="0" borderId="0"/>
    <xf numFmtId="43" fontId="10" fillId="0" borderId="0" applyFont="0" applyFill="0" applyBorder="0" applyAlignment="0" applyProtection="0"/>
    <xf numFmtId="3" fontId="10" fillId="0" borderId="0" applyFont="0" applyFill="0" applyBorder="0" applyAlignment="0" applyProtection="0"/>
    <xf numFmtId="0" fontId="10" fillId="0" borderId="0"/>
    <xf numFmtId="0" fontId="18" fillId="0" borderId="0"/>
    <xf numFmtId="0" fontId="10" fillId="0" borderId="0"/>
    <xf numFmtId="43" fontId="10"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cellStyleXfs>
  <cellXfs count="586">
    <xf numFmtId="0" fontId="0" fillId="0" borderId="0" xfId="0"/>
    <xf numFmtId="0" fontId="1" fillId="0" borderId="0" xfId="0" applyFont="1"/>
    <xf numFmtId="0" fontId="2" fillId="0" borderId="0" xfId="0" applyFont="1"/>
    <xf numFmtId="0" fontId="0" fillId="0" borderId="0" xfId="0" applyAlignment="1">
      <alignment wrapText="1"/>
    </xf>
    <xf numFmtId="0" fontId="3" fillId="0" borderId="1" xfId="0" applyFont="1" applyBorder="1" applyAlignment="1">
      <alignment horizontal="center" vertical="top" wrapText="1"/>
    </xf>
    <xf numFmtId="0" fontId="3" fillId="2" borderId="4" xfId="0" applyFont="1" applyFill="1" applyBorder="1" applyAlignment="1">
      <alignment vertical="top" wrapText="1"/>
    </xf>
    <xf numFmtId="49" fontId="3" fillId="0" borderId="4" xfId="0" applyNumberFormat="1" applyFont="1" applyBorder="1" applyAlignment="1">
      <alignment horizontal="left" vertical="top" wrapText="1"/>
    </xf>
    <xf numFmtId="49" fontId="0" fillId="0" borderId="0" xfId="0" applyNumberFormat="1"/>
    <xf numFmtId="166" fontId="0" fillId="0" borderId="0" xfId="0" applyNumberFormat="1"/>
    <xf numFmtId="0" fontId="9" fillId="0" borderId="0" xfId="0" applyFont="1" applyAlignment="1">
      <alignment vertical="top"/>
    </xf>
    <xf numFmtId="0" fontId="7" fillId="0" borderId="0" xfId="0" applyFont="1" applyAlignment="1">
      <alignment horizontal="right" vertical="top"/>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49" fontId="6" fillId="0" borderId="3" xfId="0" applyNumberFormat="1" applyFont="1" applyBorder="1" applyAlignment="1">
      <alignment horizontal="left" vertical="top" wrapText="1"/>
    </xf>
    <xf numFmtId="49" fontId="6" fillId="0" borderId="4" xfId="0" applyNumberFormat="1" applyFont="1" applyBorder="1" applyAlignment="1">
      <alignment horizontal="left" vertical="top" wrapText="1"/>
    </xf>
    <xf numFmtId="0" fontId="7" fillId="0" borderId="4" xfId="0" applyFont="1" applyBorder="1" applyAlignment="1">
      <alignment horizontal="center" vertical="top" wrapText="1"/>
    </xf>
    <xf numFmtId="0" fontId="7" fillId="0" borderId="4" xfId="0" applyFont="1" applyBorder="1" applyAlignment="1">
      <alignment horizontal="right" vertical="top" wrapText="1"/>
    </xf>
    <xf numFmtId="166" fontId="7" fillId="0" borderId="4" xfId="0" applyNumberFormat="1" applyFont="1" applyBorder="1" applyAlignment="1">
      <alignment horizontal="right" vertical="top" wrapText="1"/>
    </xf>
    <xf numFmtId="0" fontId="7" fillId="2" borderId="3" xfId="0" applyFont="1" applyFill="1" applyBorder="1" applyAlignment="1">
      <alignment vertical="top" wrapText="1"/>
    </xf>
    <xf numFmtId="0" fontId="7" fillId="2" borderId="4" xfId="0" applyFont="1" applyFill="1" applyBorder="1" applyAlignment="1">
      <alignment vertical="top" wrapText="1"/>
    </xf>
    <xf numFmtId="49" fontId="7" fillId="0" borderId="3" xfId="0" applyNumberFormat="1" applyFont="1" applyBorder="1" applyAlignment="1">
      <alignment horizontal="left" vertical="top" wrapText="1"/>
    </xf>
    <xf numFmtId="49" fontId="7" fillId="0" borderId="4" xfId="0" applyNumberFormat="1" applyFont="1" applyBorder="1" applyAlignment="1">
      <alignment horizontal="left" vertical="top" wrapText="1"/>
    </xf>
    <xf numFmtId="49" fontId="7" fillId="0" borderId="4" xfId="0" applyNumberFormat="1" applyFont="1" applyBorder="1" applyAlignment="1">
      <alignment horizontal="center" vertical="top" wrapText="1"/>
    </xf>
    <xf numFmtId="167" fontId="7" fillId="0" borderId="4" xfId="0" applyNumberFormat="1" applyFont="1" applyBorder="1" applyAlignment="1">
      <alignment horizontal="right" vertical="top" wrapText="1"/>
    </xf>
    <xf numFmtId="0" fontId="7" fillId="0" borderId="1" xfId="0" applyFont="1" applyBorder="1" applyAlignment="1">
      <alignment horizontal="left" vertical="center"/>
    </xf>
    <xf numFmtId="0" fontId="7" fillId="0" borderId="5" xfId="0" applyFont="1" applyBorder="1" applyAlignment="1">
      <alignment horizontal="left" vertical="center"/>
    </xf>
    <xf numFmtId="49" fontId="7" fillId="0" borderId="5" xfId="0" applyNumberFormat="1" applyFont="1" applyBorder="1" applyAlignment="1">
      <alignment horizontal="left" vertical="center" wrapText="1"/>
    </xf>
    <xf numFmtId="0" fontId="7" fillId="0" borderId="5" xfId="0" applyFont="1" applyBorder="1" applyAlignment="1">
      <alignment horizontal="center" vertical="center" wrapText="1"/>
    </xf>
    <xf numFmtId="0" fontId="7" fillId="0" borderId="5" xfId="0" applyFont="1" applyBorder="1" applyAlignment="1">
      <alignment horizontal="right" vertical="center" wrapText="1"/>
    </xf>
    <xf numFmtId="166" fontId="7" fillId="0" borderId="2" xfId="0" applyNumberFormat="1" applyFont="1" applyBorder="1" applyAlignment="1">
      <alignment horizontal="right" vertical="center" wrapText="1"/>
    </xf>
    <xf numFmtId="0" fontId="7" fillId="0" borderId="0" xfId="0" applyFont="1" applyAlignment="1">
      <alignment horizontal="center" vertical="top"/>
    </xf>
    <xf numFmtId="0" fontId="10" fillId="0" borderId="0" xfId="0" applyFont="1" applyAlignment="1">
      <alignment horizontal="left" vertical="top"/>
    </xf>
    <xf numFmtId="0" fontId="11" fillId="0" borderId="0" xfId="0" applyFont="1" applyAlignment="1">
      <alignment vertical="top"/>
    </xf>
    <xf numFmtId="0" fontId="7" fillId="0" borderId="3" xfId="0" applyFont="1" applyBorder="1" applyAlignment="1">
      <alignment vertical="top" wrapText="1"/>
    </xf>
    <xf numFmtId="0" fontId="7" fillId="0" borderId="4" xfId="0" applyFont="1" applyBorder="1" applyAlignment="1">
      <alignment vertical="top" wrapText="1"/>
    </xf>
    <xf numFmtId="0" fontId="14" fillId="0" borderId="0" xfId="0" applyFont="1" applyAlignment="1">
      <alignment horizontal="left" vertical="top"/>
    </xf>
    <xf numFmtId="49" fontId="3" fillId="0" borderId="4" xfId="0" applyNumberFormat="1" applyFont="1" applyBorder="1" applyAlignment="1">
      <alignment horizontal="center" vertical="top" wrapText="1"/>
    </xf>
    <xf numFmtId="4" fontId="7" fillId="0" borderId="2" xfId="0" applyNumberFormat="1" applyFont="1" applyBorder="1" applyAlignment="1">
      <alignment horizontal="right" vertical="center" wrapText="1"/>
    </xf>
    <xf numFmtId="4" fontId="7" fillId="0" borderId="4" xfId="0" applyNumberFormat="1" applyFont="1" applyBorder="1" applyAlignment="1">
      <alignment horizontal="right" vertical="top" wrapText="1"/>
    </xf>
    <xf numFmtId="4" fontId="7" fillId="2" borderId="4" xfId="0" applyNumberFormat="1" applyFont="1" applyFill="1" applyBorder="1" applyAlignment="1">
      <alignment vertical="top" wrapText="1"/>
    </xf>
    <xf numFmtId="4" fontId="7" fillId="0" borderId="4" xfId="0" applyNumberFormat="1" applyFont="1" applyBorder="1" applyAlignment="1">
      <alignment vertical="top" wrapText="1"/>
    </xf>
    <xf numFmtId="167" fontId="16" fillId="0" borderId="4" xfId="0" applyNumberFormat="1" applyFont="1" applyBorder="1" applyAlignment="1">
      <alignment horizontal="right" vertical="top" wrapText="1"/>
    </xf>
    <xf numFmtId="0" fontId="16" fillId="2" borderId="4" xfId="0" applyFont="1" applyFill="1" applyBorder="1" applyAlignment="1">
      <alignment vertical="top" wrapText="1"/>
    </xf>
    <xf numFmtId="49" fontId="7" fillId="0" borderId="4" xfId="0" applyNumberFormat="1" applyFont="1" applyBorder="1" applyAlignment="1">
      <alignment vertical="top" wrapText="1"/>
    </xf>
    <xf numFmtId="0" fontId="8" fillId="2" borderId="4" xfId="0" applyFont="1" applyFill="1" applyBorder="1" applyAlignment="1">
      <alignment vertical="top" wrapText="1"/>
    </xf>
    <xf numFmtId="0" fontId="17" fillId="0" borderId="0" xfId="0" applyFont="1"/>
    <xf numFmtId="164" fontId="3" fillId="0" borderId="4" xfId="0" applyNumberFormat="1" applyFont="1" applyBorder="1" applyAlignment="1">
      <alignment vertical="top" wrapText="1"/>
    </xf>
    <xf numFmtId="166" fontId="7" fillId="0" borderId="4" xfId="0" applyNumberFormat="1" applyFont="1" applyBorder="1" applyAlignment="1" applyProtection="1">
      <alignment horizontal="right" vertical="top" wrapText="1"/>
      <protection locked="0"/>
    </xf>
    <xf numFmtId="0" fontId="16" fillId="0" borderId="0" xfId="0" applyFont="1" applyAlignment="1">
      <alignment horizontal="center" vertical="top"/>
    </xf>
    <xf numFmtId="49" fontId="4" fillId="0" borderId="4" xfId="0" applyNumberFormat="1" applyFont="1" applyBorder="1" applyAlignment="1">
      <alignment horizontal="left" vertical="top" wrapText="1"/>
    </xf>
    <xf numFmtId="49" fontId="7" fillId="0" borderId="14"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0" fontId="7" fillId="2" borderId="14" xfId="0" applyFont="1" applyFill="1" applyBorder="1" applyAlignment="1">
      <alignment vertical="top" wrapText="1"/>
    </xf>
    <xf numFmtId="0" fontId="7" fillId="2" borderId="8" xfId="0" applyFont="1" applyFill="1" applyBorder="1" applyAlignment="1">
      <alignment vertical="top" wrapText="1"/>
    </xf>
    <xf numFmtId="4" fontId="7" fillId="2" borderId="8" xfId="0" applyNumberFormat="1" applyFont="1" applyFill="1" applyBorder="1" applyAlignment="1">
      <alignment vertical="top" wrapText="1"/>
    </xf>
    <xf numFmtId="49" fontId="6" fillId="0" borderId="8" xfId="0" applyNumberFormat="1" applyFont="1" applyBorder="1" applyAlignment="1">
      <alignment horizontal="left" vertical="top" wrapText="1"/>
    </xf>
    <xf numFmtId="0" fontId="16" fillId="2" borderId="8" xfId="0" applyFont="1" applyFill="1" applyBorder="1" applyAlignment="1">
      <alignment vertical="top" wrapText="1"/>
    </xf>
    <xf numFmtId="0" fontId="7" fillId="0" borderId="16" xfId="0" applyFont="1" applyBorder="1" applyAlignment="1">
      <alignment horizontal="center" vertical="top" wrapText="1"/>
    </xf>
    <xf numFmtId="0" fontId="7" fillId="0" borderId="8" xfId="0" applyFont="1" applyBorder="1" applyAlignment="1">
      <alignment horizontal="center" vertical="top" wrapText="1"/>
    </xf>
    <xf numFmtId="49" fontId="6" fillId="0" borderId="14" xfId="0" applyNumberFormat="1" applyFont="1" applyBorder="1" applyAlignment="1">
      <alignment horizontal="left" vertical="top" wrapText="1"/>
    </xf>
    <xf numFmtId="49" fontId="7" fillId="0" borderId="8" xfId="0" applyNumberFormat="1" applyFont="1" applyBorder="1" applyAlignment="1">
      <alignment horizontal="center" vertical="top" wrapText="1"/>
    </xf>
    <xf numFmtId="166" fontId="7" fillId="0" borderId="8" xfId="0" applyNumberFormat="1" applyFont="1" applyBorder="1" applyAlignment="1">
      <alignment horizontal="right" vertical="top" wrapText="1"/>
    </xf>
    <xf numFmtId="4" fontId="7" fillId="0" borderId="8" xfId="0" applyNumberFormat="1" applyFont="1" applyBorder="1" applyAlignment="1">
      <alignment horizontal="right" vertical="top" wrapText="1"/>
    </xf>
    <xf numFmtId="49" fontId="3" fillId="0" borderId="8" xfId="0" applyNumberFormat="1" applyFont="1" applyBorder="1" applyAlignment="1">
      <alignment horizontal="left" vertical="top" wrapText="1"/>
    </xf>
    <xf numFmtId="167" fontId="16" fillId="0" borderId="8" xfId="0" applyNumberFormat="1" applyFont="1" applyBorder="1" applyAlignment="1">
      <alignment horizontal="right" vertical="top" wrapText="1"/>
    </xf>
    <xf numFmtId="49" fontId="21" fillId="0" borderId="4" xfId="0" applyNumberFormat="1" applyFont="1" applyBorder="1" applyAlignment="1">
      <alignment horizontal="left" vertical="top" wrapText="1"/>
    </xf>
    <xf numFmtId="166" fontId="7" fillId="0" borderId="8" xfId="0" applyNumberFormat="1" applyFont="1" applyBorder="1" applyAlignment="1" applyProtection="1">
      <alignment horizontal="right" vertical="top" wrapText="1"/>
      <protection locked="0"/>
    </xf>
    <xf numFmtId="0" fontId="7" fillId="2" borderId="9" xfId="0" applyFont="1" applyFill="1" applyBorder="1" applyAlignment="1">
      <alignment vertical="top" wrapText="1"/>
    </xf>
    <xf numFmtId="49" fontId="7" fillId="0" borderId="9"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8" xfId="0" applyNumberFormat="1" applyFont="1" applyBorder="1" applyAlignment="1">
      <alignment horizontal="center" vertical="center" wrapText="1"/>
    </xf>
    <xf numFmtId="49" fontId="4" fillId="4" borderId="0" xfId="0" applyNumberFormat="1" applyFont="1" applyFill="1" applyAlignment="1">
      <alignment horizontal="left" vertical="top" wrapText="1"/>
    </xf>
    <xf numFmtId="49" fontId="3" fillId="0" borderId="17" xfId="0" applyNumberFormat="1" applyFont="1" applyBorder="1" applyAlignment="1">
      <alignment horizontal="center" wrapText="1"/>
    </xf>
    <xf numFmtId="0" fontId="3" fillId="0" borderId="7" xfId="0" applyFont="1" applyBorder="1" applyAlignment="1">
      <alignment horizontal="center" wrapText="1"/>
    </xf>
    <xf numFmtId="169" fontId="3" fillId="0" borderId="7" xfId="0" applyNumberFormat="1" applyFont="1" applyBorder="1" applyAlignment="1">
      <alignment horizontal="center"/>
    </xf>
    <xf numFmtId="169" fontId="3" fillId="0" borderId="15" xfId="0" applyNumberFormat="1" applyFont="1" applyBorder="1" applyAlignment="1">
      <alignment horizontal="center" wrapText="1"/>
    </xf>
    <xf numFmtId="0" fontId="3" fillId="2" borderId="1" xfId="0" applyFont="1" applyFill="1" applyBorder="1" applyAlignment="1">
      <alignment vertical="top" wrapText="1"/>
    </xf>
    <xf numFmtId="0" fontId="3" fillId="2" borderId="5" xfId="0" applyFont="1" applyFill="1" applyBorder="1" applyAlignment="1">
      <alignment horizontal="center" vertical="center" wrapText="1"/>
    </xf>
    <xf numFmtId="0" fontId="4" fillId="2" borderId="5" xfId="0" applyFont="1" applyFill="1" applyBorder="1" applyAlignment="1">
      <alignment vertical="top" wrapText="1"/>
    </xf>
    <xf numFmtId="0" fontId="3" fillId="2" borderId="5" xfId="0" applyFont="1" applyFill="1" applyBorder="1" applyAlignment="1">
      <alignment horizontal="center" wrapText="1"/>
    </xf>
    <xf numFmtId="169" fontId="3" fillId="2" borderId="5" xfId="0" applyNumberFormat="1" applyFont="1" applyFill="1" applyBorder="1" applyAlignment="1">
      <alignment horizontal="center"/>
    </xf>
    <xf numFmtId="169" fontId="3" fillId="2" borderId="11" xfId="0" applyNumberFormat="1" applyFont="1" applyFill="1" applyBorder="1" applyAlignment="1">
      <alignment horizontal="center" wrapText="1"/>
    </xf>
    <xf numFmtId="49" fontId="4" fillId="0" borderId="1" xfId="0" applyNumberFormat="1" applyFont="1" applyBorder="1" applyAlignment="1">
      <alignment horizontal="left" vertical="top" wrapText="1"/>
    </xf>
    <xf numFmtId="49" fontId="3" fillId="0" borderId="5" xfId="0" applyNumberFormat="1" applyFont="1" applyBorder="1" applyAlignment="1">
      <alignment horizontal="center" vertical="center" wrapText="1"/>
    </xf>
    <xf numFmtId="49" fontId="4" fillId="0" borderId="5" xfId="0" applyNumberFormat="1" applyFont="1" applyBorder="1" applyAlignment="1">
      <alignment horizontal="left" vertical="top" wrapText="1"/>
    </xf>
    <xf numFmtId="49" fontId="3" fillId="0" borderId="5" xfId="0" applyNumberFormat="1" applyFont="1" applyBorder="1" applyAlignment="1">
      <alignment horizontal="center" wrapText="1"/>
    </xf>
    <xf numFmtId="0" fontId="3" fillId="0" borderId="5" xfId="0" applyFont="1" applyBorder="1" applyAlignment="1">
      <alignment horizontal="center" wrapText="1"/>
    </xf>
    <xf numFmtId="169" fontId="3" fillId="0" borderId="5" xfId="0" applyNumberFormat="1" applyFont="1" applyBorder="1" applyAlignment="1">
      <alignment horizontal="center"/>
    </xf>
    <xf numFmtId="169" fontId="3" fillId="0" borderId="11" xfId="0" applyNumberFormat="1" applyFont="1" applyBorder="1" applyAlignment="1">
      <alignment horizontal="center" wrapText="1"/>
    </xf>
    <xf numFmtId="0" fontId="4" fillId="2" borderId="1" xfId="0" applyFont="1" applyFill="1" applyBorder="1" applyAlignment="1">
      <alignment vertical="top" wrapText="1"/>
    </xf>
    <xf numFmtId="0" fontId="3" fillId="0" borderId="8" xfId="0" applyFont="1" applyBorder="1" applyAlignment="1">
      <alignment horizontal="center" vertical="center" wrapText="1"/>
    </xf>
    <xf numFmtId="0" fontId="4" fillId="0" borderId="8" xfId="0" applyFont="1" applyBorder="1" applyAlignment="1">
      <alignment vertical="top" wrapText="1"/>
    </xf>
    <xf numFmtId="0" fontId="3" fillId="0" borderId="8" xfId="0" applyFont="1" applyBorder="1" applyAlignment="1">
      <alignment horizontal="center" wrapText="1"/>
    </xf>
    <xf numFmtId="0" fontId="3" fillId="4" borderId="8" xfId="0" applyFont="1" applyFill="1" applyBorder="1" applyAlignment="1">
      <alignment horizontal="center" vertical="center" wrapText="1"/>
    </xf>
    <xf numFmtId="0" fontId="3" fillId="4" borderId="8" xfId="0" applyFont="1" applyFill="1" applyBorder="1" applyAlignment="1">
      <alignment vertical="top" wrapText="1"/>
    </xf>
    <xf numFmtId="0" fontId="3" fillId="4" borderId="8" xfId="0" applyFont="1" applyFill="1" applyBorder="1" applyAlignment="1">
      <alignment horizontal="center" wrapText="1"/>
    </xf>
    <xf numFmtId="0" fontId="3" fillId="2" borderId="8" xfId="0" applyFont="1" applyFill="1" applyBorder="1" applyAlignment="1">
      <alignment vertical="top" wrapText="1"/>
    </xf>
    <xf numFmtId="0" fontId="3" fillId="2" borderId="8" xfId="0" applyFont="1" applyFill="1" applyBorder="1" applyAlignment="1">
      <alignment horizontal="center" wrapText="1"/>
    </xf>
    <xf numFmtId="0" fontId="3" fillId="0" borderId="8" xfId="0" applyFont="1" applyBorder="1" applyAlignment="1">
      <alignment vertical="top" wrapText="1"/>
    </xf>
    <xf numFmtId="0" fontId="25" fillId="0" borderId="0" xfId="0" applyFont="1"/>
    <xf numFmtId="0" fontId="4" fillId="4" borderId="1" xfId="0" applyFont="1" applyFill="1" applyBorder="1" applyAlignment="1">
      <alignment vertical="top" wrapText="1"/>
    </xf>
    <xf numFmtId="0" fontId="3" fillId="4" borderId="5" xfId="0" applyFont="1" applyFill="1" applyBorder="1" applyAlignment="1">
      <alignment horizontal="center" vertical="center" wrapText="1"/>
    </xf>
    <xf numFmtId="0" fontId="4" fillId="4" borderId="5" xfId="0" applyFont="1" applyFill="1" applyBorder="1" applyAlignment="1">
      <alignment vertical="top" wrapText="1"/>
    </xf>
    <xf numFmtId="0" fontId="3" fillId="4" borderId="5" xfId="0" applyFont="1" applyFill="1" applyBorder="1" applyAlignment="1">
      <alignment horizontal="center" wrapText="1"/>
    </xf>
    <xf numFmtId="0" fontId="15" fillId="0" borderId="8" xfId="0" applyFont="1" applyBorder="1" applyAlignment="1">
      <alignment horizontal="center" vertical="center" wrapText="1"/>
    </xf>
    <xf numFmtId="0" fontId="15" fillId="0" borderId="8" xfId="0" applyFont="1" applyBorder="1" applyAlignment="1">
      <alignment vertical="top" wrapText="1"/>
    </xf>
    <xf numFmtId="0" fontId="15" fillId="0" borderId="8" xfId="0" applyFont="1" applyBorder="1" applyAlignment="1">
      <alignment horizontal="center" wrapText="1"/>
    </xf>
    <xf numFmtId="0" fontId="15" fillId="4" borderId="8" xfId="0" applyFont="1" applyFill="1" applyBorder="1" applyAlignment="1">
      <alignment horizontal="center" vertical="center" wrapText="1"/>
    </xf>
    <xf numFmtId="49" fontId="3" fillId="0" borderId="9" xfId="0" applyNumberFormat="1" applyFont="1" applyBorder="1" applyAlignment="1">
      <alignment horizontal="left" vertical="top" wrapText="1"/>
    </xf>
    <xf numFmtId="49" fontId="26" fillId="0" borderId="8" xfId="0" applyNumberFormat="1" applyFont="1" applyBorder="1" applyAlignment="1">
      <alignment horizontal="center" vertical="center" wrapText="1"/>
    </xf>
    <xf numFmtId="49" fontId="26" fillId="0" borderId="8" xfId="0" applyNumberFormat="1" applyFont="1" applyBorder="1" applyAlignment="1">
      <alignment horizontal="left" vertical="top" wrapText="1"/>
    </xf>
    <xf numFmtId="49" fontId="15" fillId="0" borderId="8" xfId="0" applyNumberFormat="1" applyFont="1" applyBorder="1" applyAlignment="1">
      <alignment horizontal="center" wrapText="1"/>
    </xf>
    <xf numFmtId="0" fontId="4" fillId="2" borderId="8" xfId="0" applyFont="1" applyFill="1" applyBorder="1" applyAlignment="1">
      <alignment vertical="top" wrapText="1"/>
    </xf>
    <xf numFmtId="49" fontId="3" fillId="0" borderId="8" xfId="0" applyNumberFormat="1" applyFont="1" applyBorder="1" applyAlignment="1">
      <alignment horizontal="center" vertical="center" wrapText="1"/>
    </xf>
    <xf numFmtId="49" fontId="3" fillId="0" borderId="8" xfId="0" applyNumberFormat="1" applyFont="1" applyBorder="1" applyAlignment="1">
      <alignment horizontal="center" wrapText="1"/>
    </xf>
    <xf numFmtId="49" fontId="4" fillId="4" borderId="1" xfId="0" applyNumberFormat="1" applyFont="1" applyFill="1" applyBorder="1" applyAlignment="1">
      <alignment horizontal="left" vertical="top" wrapText="1"/>
    </xf>
    <xf numFmtId="49" fontId="3" fillId="4" borderId="5" xfId="0" applyNumberFormat="1" applyFont="1" applyFill="1" applyBorder="1" applyAlignment="1">
      <alignment horizontal="center" vertical="center" wrapText="1"/>
    </xf>
    <xf numFmtId="49" fontId="3" fillId="4" borderId="5" xfId="0" applyNumberFormat="1" applyFont="1" applyFill="1" applyBorder="1" applyAlignment="1">
      <alignment horizontal="left" vertical="top" wrapText="1"/>
    </xf>
    <xf numFmtId="49" fontId="3" fillId="4" borderId="5" xfId="0" applyNumberFormat="1" applyFont="1" applyFill="1" applyBorder="1" applyAlignment="1">
      <alignment horizontal="center" wrapText="1"/>
    </xf>
    <xf numFmtId="0" fontId="3" fillId="2" borderId="9" xfId="0" applyFont="1" applyFill="1" applyBorder="1" applyAlignment="1">
      <alignment vertical="top" wrapText="1"/>
    </xf>
    <xf numFmtId="0" fontId="3" fillId="2" borderId="8" xfId="0" applyFont="1" applyFill="1" applyBorder="1" applyAlignment="1">
      <alignment horizontal="center" vertical="center" wrapText="1"/>
    </xf>
    <xf numFmtId="0" fontId="3" fillId="0" borderId="9" xfId="0" applyFont="1" applyBorder="1" applyAlignment="1">
      <alignment vertical="top" wrapText="1"/>
    </xf>
    <xf numFmtId="49" fontId="4" fillId="0" borderId="8" xfId="0" applyNumberFormat="1" applyFont="1" applyBorder="1" applyAlignment="1">
      <alignment horizontal="left" vertical="top" wrapText="1"/>
    </xf>
    <xf numFmtId="0" fontId="3" fillId="0" borderId="1" xfId="0" applyFont="1" applyBorder="1" applyAlignment="1">
      <alignment horizontal="left" vertical="center"/>
    </xf>
    <xf numFmtId="0" fontId="3" fillId="0" borderId="5" xfId="0" applyFont="1" applyBorder="1" applyAlignment="1">
      <alignment horizontal="center" vertical="center"/>
    </xf>
    <xf numFmtId="49" fontId="3" fillId="0" borderId="5" xfId="0" applyNumberFormat="1" applyFont="1" applyBorder="1" applyAlignment="1">
      <alignment horizontal="left" vertical="center" wrapText="1"/>
    </xf>
    <xf numFmtId="0" fontId="9" fillId="0" borderId="0" xfId="0" applyFont="1" applyAlignment="1">
      <alignment horizontal="center" vertical="center"/>
    </xf>
    <xf numFmtId="0" fontId="3" fillId="0" borderId="0" xfId="0" applyFont="1" applyAlignment="1">
      <alignment horizontal="center" vertical="top"/>
    </xf>
    <xf numFmtId="169" fontId="9" fillId="0" borderId="0" xfId="0" applyNumberFormat="1" applyFont="1" applyAlignment="1">
      <alignment vertical="center"/>
    </xf>
    <xf numFmtId="169" fontId="9" fillId="0" borderId="0" xfId="0" applyNumberFormat="1" applyFont="1" applyAlignment="1">
      <alignment vertical="top"/>
    </xf>
    <xf numFmtId="0" fontId="0" fillId="0" borderId="0" xfId="0" applyAlignment="1">
      <alignment horizontal="center" vertical="center"/>
    </xf>
    <xf numFmtId="169" fontId="0" fillId="0" borderId="0" xfId="0" applyNumberFormat="1"/>
    <xf numFmtId="0" fontId="0" fillId="0" borderId="0" xfId="0" applyAlignment="1">
      <alignment horizontal="center" vertical="center" wrapText="1"/>
    </xf>
    <xf numFmtId="49" fontId="4" fillId="0" borderId="17"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4" borderId="7" xfId="0" applyNumberFormat="1" applyFont="1" applyFill="1" applyBorder="1" applyAlignment="1">
      <alignment horizontal="left" vertical="top" wrapText="1"/>
    </xf>
    <xf numFmtId="49" fontId="3" fillId="0" borderId="7" xfId="0" applyNumberFormat="1" applyFont="1" applyBorder="1" applyAlignment="1">
      <alignment horizontal="center" vertical="center" wrapText="1"/>
    </xf>
    <xf numFmtId="167" fontId="3" fillId="0" borderId="7" xfId="0" applyNumberFormat="1" applyFont="1" applyBorder="1" applyAlignment="1">
      <alignment horizontal="center" vertical="center" wrapText="1"/>
    </xf>
    <xf numFmtId="169" fontId="3" fillId="0" borderId="7" xfId="0" applyNumberFormat="1" applyFont="1" applyBorder="1" applyAlignment="1">
      <alignment horizontal="right" vertical="center" wrapText="1"/>
    </xf>
    <xf numFmtId="169" fontId="3" fillId="0" borderId="15" xfId="0" applyNumberFormat="1" applyFont="1" applyBorder="1" applyAlignment="1">
      <alignment horizontal="right" vertical="center" wrapText="1"/>
    </xf>
    <xf numFmtId="0" fontId="3" fillId="2" borderId="5" xfId="0" applyFont="1" applyFill="1" applyBorder="1" applyAlignment="1">
      <alignment vertical="top" wrapText="1"/>
    </xf>
    <xf numFmtId="169" fontId="3" fillId="2" borderId="5" xfId="0" applyNumberFormat="1" applyFont="1" applyFill="1" applyBorder="1" applyAlignment="1">
      <alignment horizontal="right" vertical="center" wrapText="1"/>
    </xf>
    <xf numFmtId="169" fontId="3" fillId="2" borderId="11" xfId="0" applyNumberFormat="1" applyFont="1" applyFill="1" applyBorder="1" applyAlignment="1">
      <alignment horizontal="right" vertical="center" wrapText="1"/>
    </xf>
    <xf numFmtId="49" fontId="4" fillId="0" borderId="9" xfId="0" applyNumberFormat="1" applyFont="1" applyBorder="1" applyAlignment="1">
      <alignment horizontal="left" vertical="top" wrapText="1"/>
    </xf>
    <xf numFmtId="167" fontId="3" fillId="0" borderId="8" xfId="0" applyNumberFormat="1" applyFont="1" applyBorder="1" applyAlignment="1">
      <alignment horizontal="center" vertical="center" wrapText="1"/>
    </xf>
    <xf numFmtId="169" fontId="3" fillId="0" borderId="8" xfId="0" applyNumberFormat="1" applyFont="1" applyBorder="1" applyAlignment="1">
      <alignment horizontal="right" vertical="center" wrapText="1"/>
    </xf>
    <xf numFmtId="49" fontId="4" fillId="4" borderId="5" xfId="0" applyNumberFormat="1" applyFont="1" applyFill="1" applyBorder="1" applyAlignment="1">
      <alignment horizontal="left" vertical="top" wrapText="1"/>
    </xf>
    <xf numFmtId="169" fontId="3" fillId="4" borderId="11" xfId="0" applyNumberFormat="1" applyFont="1" applyFill="1" applyBorder="1" applyAlignment="1">
      <alignment horizontal="right" vertical="center" wrapText="1"/>
    </xf>
    <xf numFmtId="169" fontId="3" fillId="4" borderId="8" xfId="0" applyNumberFormat="1" applyFont="1" applyFill="1" applyBorder="1" applyAlignment="1">
      <alignment horizontal="right" vertical="center" wrapText="1"/>
    </xf>
    <xf numFmtId="169" fontId="3" fillId="2" borderId="8" xfId="0" applyNumberFormat="1" applyFont="1" applyFill="1" applyBorder="1" applyAlignment="1">
      <alignment horizontal="right" vertical="center" wrapText="1"/>
    </xf>
    <xf numFmtId="169" fontId="3" fillId="0" borderId="8" xfId="0" applyNumberFormat="1" applyFont="1" applyBorder="1" applyAlignment="1" applyProtection="1">
      <alignment horizontal="right" vertical="center" wrapText="1"/>
      <protection locked="0"/>
    </xf>
    <xf numFmtId="0" fontId="4" fillId="4" borderId="8" xfId="0" applyFont="1" applyFill="1" applyBorder="1" applyAlignment="1">
      <alignment vertical="top" wrapText="1"/>
    </xf>
    <xf numFmtId="0" fontId="3" fillId="0" borderId="0" xfId="0" applyFont="1" applyAlignment="1">
      <alignment vertical="top" wrapText="1"/>
    </xf>
    <xf numFmtId="0" fontId="3" fillId="4" borderId="0" xfId="0" applyFont="1" applyFill="1" applyAlignment="1">
      <alignment vertical="top" wrapText="1"/>
    </xf>
    <xf numFmtId="49" fontId="3" fillId="4" borderId="8" xfId="0" applyNumberFormat="1" applyFont="1" applyFill="1" applyBorder="1" applyAlignment="1">
      <alignment horizontal="center" vertical="center" wrapText="1"/>
    </xf>
    <xf numFmtId="167" fontId="3" fillId="4" borderId="8" xfId="0" applyNumberFormat="1" applyFont="1" applyFill="1" applyBorder="1" applyAlignment="1">
      <alignment horizontal="center" vertical="center" wrapText="1"/>
    </xf>
    <xf numFmtId="49" fontId="4" fillId="4" borderId="9" xfId="0" applyNumberFormat="1" applyFont="1" applyFill="1" applyBorder="1" applyAlignment="1">
      <alignment horizontal="left" vertical="top" wrapText="1"/>
    </xf>
    <xf numFmtId="49" fontId="3" fillId="4" borderId="8" xfId="0" applyNumberFormat="1" applyFont="1" applyFill="1" applyBorder="1" applyAlignment="1">
      <alignment horizontal="left" vertical="top" wrapText="1"/>
    </xf>
    <xf numFmtId="1" fontId="3" fillId="4" borderId="8" xfId="0" applyNumberFormat="1" applyFont="1" applyFill="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49" fontId="4" fillId="4" borderId="17" xfId="0" applyNumberFormat="1" applyFont="1" applyFill="1" applyBorder="1" applyAlignment="1">
      <alignment horizontal="left" vertical="top" wrapText="1"/>
    </xf>
    <xf numFmtId="49" fontId="3" fillId="4" borderId="7" xfId="0" applyNumberFormat="1" applyFont="1" applyFill="1" applyBorder="1" applyAlignment="1">
      <alignment horizontal="center" vertical="center" wrapText="1"/>
    </xf>
    <xf numFmtId="167" fontId="3" fillId="4" borderId="7" xfId="0" applyNumberFormat="1" applyFont="1" applyFill="1" applyBorder="1" applyAlignment="1">
      <alignment horizontal="center" vertical="center" wrapText="1"/>
    </xf>
    <xf numFmtId="169" fontId="3" fillId="4" borderId="7" xfId="0" applyNumberFormat="1" applyFont="1" applyFill="1" applyBorder="1" applyAlignment="1">
      <alignment horizontal="center" vertical="center" wrapText="1"/>
    </xf>
    <xf numFmtId="169" fontId="3" fillId="4" borderId="15" xfId="0" applyNumberFormat="1" applyFont="1" applyFill="1" applyBorder="1" applyAlignment="1">
      <alignment horizontal="center" vertical="center" wrapText="1"/>
    </xf>
    <xf numFmtId="169" fontId="3" fillId="2" borderId="11" xfId="0" applyNumberFormat="1" applyFont="1" applyFill="1" applyBorder="1" applyAlignment="1">
      <alignment horizontal="center" vertical="center" wrapText="1"/>
    </xf>
    <xf numFmtId="169" fontId="3" fillId="0" borderId="8" xfId="0" applyNumberFormat="1" applyFont="1" applyBorder="1" applyAlignment="1">
      <alignment horizontal="center" vertical="center" wrapText="1"/>
    </xf>
    <xf numFmtId="0" fontId="4" fillId="2" borderId="16" xfId="0" applyFont="1" applyFill="1" applyBorder="1" applyAlignment="1">
      <alignment vertical="top" wrapText="1"/>
    </xf>
    <xf numFmtId="0" fontId="3" fillId="2" borderId="11" xfId="0" applyFont="1" applyFill="1" applyBorder="1" applyAlignment="1">
      <alignment vertical="top" wrapText="1"/>
    </xf>
    <xf numFmtId="0" fontId="4" fillId="4" borderId="11" xfId="0" applyFont="1" applyFill="1" applyBorder="1" applyAlignment="1">
      <alignment vertical="top" wrapText="1"/>
    </xf>
    <xf numFmtId="0" fontId="3" fillId="2" borderId="11" xfId="0" applyFont="1" applyFill="1" applyBorder="1" applyAlignment="1">
      <alignment horizontal="center" vertical="center" wrapText="1"/>
    </xf>
    <xf numFmtId="169" fontId="3" fillId="4" borderId="8" xfId="0" applyNumberFormat="1" applyFont="1" applyFill="1" applyBorder="1" applyAlignment="1">
      <alignment horizontal="center" vertical="center" wrapText="1"/>
    </xf>
    <xf numFmtId="0" fontId="3" fillId="4" borderId="5" xfId="0" applyFont="1" applyFill="1" applyBorder="1" applyAlignment="1">
      <alignment vertical="top" wrapText="1"/>
    </xf>
    <xf numFmtId="169" fontId="3" fillId="4" borderId="5" xfId="0" applyNumberFormat="1" applyFont="1" applyFill="1" applyBorder="1" applyAlignment="1">
      <alignment horizontal="center" vertical="center" wrapText="1"/>
    </xf>
    <xf numFmtId="169" fontId="3" fillId="4" borderId="11" xfId="0" applyNumberFormat="1" applyFont="1" applyFill="1" applyBorder="1" applyAlignment="1">
      <alignment horizontal="center" vertical="center" wrapText="1"/>
    </xf>
    <xf numFmtId="0" fontId="0" fillId="4" borderId="0" xfId="0" applyFill="1"/>
    <xf numFmtId="169" fontId="3" fillId="2" borderId="8"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0" fontId="28" fillId="4" borderId="0" xfId="0" applyFont="1" applyFill="1" applyAlignment="1">
      <alignment wrapText="1"/>
    </xf>
    <xf numFmtId="169" fontId="3" fillId="0" borderId="8" xfId="0" applyNumberFormat="1" applyFont="1" applyBorder="1" applyAlignment="1" applyProtection="1">
      <alignment horizontal="center" vertical="center" wrapText="1"/>
      <protection locked="0"/>
    </xf>
    <xf numFmtId="0" fontId="4" fillId="2" borderId="17" xfId="0" applyFont="1" applyFill="1" applyBorder="1" applyAlignment="1">
      <alignment vertical="top" wrapText="1"/>
    </xf>
    <xf numFmtId="0" fontId="3" fillId="2" borderId="7" xfId="0" applyFont="1" applyFill="1" applyBorder="1" applyAlignment="1">
      <alignment vertical="top" wrapText="1"/>
    </xf>
    <xf numFmtId="0" fontId="4" fillId="2" borderId="7" xfId="0" applyFont="1" applyFill="1" applyBorder="1" applyAlignment="1">
      <alignment vertical="top" wrapText="1"/>
    </xf>
    <xf numFmtId="0" fontId="3" fillId="2" borderId="7" xfId="0" applyFont="1" applyFill="1" applyBorder="1" applyAlignment="1">
      <alignment horizontal="center" vertical="center" wrapText="1"/>
    </xf>
    <xf numFmtId="49" fontId="3" fillId="4" borderId="18" xfId="0" applyNumberFormat="1" applyFont="1" applyFill="1" applyBorder="1" applyAlignment="1">
      <alignment horizontal="left" vertical="top" wrapText="1"/>
    </xf>
    <xf numFmtId="49" fontId="3" fillId="4" borderId="6" xfId="0" applyNumberFormat="1" applyFont="1" applyFill="1" applyBorder="1" applyAlignment="1">
      <alignment horizontal="left" vertical="top" wrapText="1"/>
    </xf>
    <xf numFmtId="49" fontId="4" fillId="4" borderId="6" xfId="0" applyNumberFormat="1" applyFont="1" applyFill="1" applyBorder="1" applyAlignment="1">
      <alignment horizontal="left" vertical="top" wrapText="1"/>
    </xf>
    <xf numFmtId="49" fontId="3" fillId="0" borderId="8" xfId="0" applyNumberFormat="1" applyFont="1" applyBorder="1" applyAlignment="1">
      <alignment horizontal="center" vertical="top" wrapText="1"/>
    </xf>
    <xf numFmtId="167" fontId="3" fillId="0" borderId="8" xfId="0" applyNumberFormat="1" applyFont="1" applyBorder="1" applyAlignment="1">
      <alignment horizontal="right" vertical="top" wrapText="1"/>
    </xf>
    <xf numFmtId="166" fontId="3" fillId="0" borderId="8" xfId="0" applyNumberFormat="1" applyFont="1" applyBorder="1" applyAlignment="1">
      <alignment horizontal="right" vertical="top" wrapText="1"/>
    </xf>
    <xf numFmtId="4" fontId="3" fillId="0" borderId="8" xfId="0" applyNumberFormat="1" applyFont="1" applyBorder="1" applyAlignment="1">
      <alignment horizontal="right" vertical="top" wrapText="1"/>
    </xf>
    <xf numFmtId="4" fontId="3" fillId="2" borderId="8" xfId="0" applyNumberFormat="1" applyFont="1" applyFill="1" applyBorder="1" applyAlignment="1">
      <alignment vertical="top" wrapText="1"/>
    </xf>
    <xf numFmtId="49" fontId="4" fillId="4" borderId="8" xfId="0" applyNumberFormat="1" applyFont="1" applyFill="1" applyBorder="1" applyAlignment="1">
      <alignment horizontal="left" vertical="top" wrapText="1"/>
    </xf>
    <xf numFmtId="49" fontId="3" fillId="4" borderId="8" xfId="0" applyNumberFormat="1" applyFont="1" applyFill="1" applyBorder="1" applyAlignment="1">
      <alignment horizontal="center" vertical="top" wrapText="1"/>
    </xf>
    <xf numFmtId="167" fontId="3" fillId="4" borderId="8" xfId="0" applyNumberFormat="1" applyFont="1" applyFill="1" applyBorder="1" applyAlignment="1">
      <alignment horizontal="right" vertical="top" wrapText="1"/>
    </xf>
    <xf numFmtId="166" fontId="3" fillId="4" borderId="8" xfId="0" applyNumberFormat="1" applyFont="1" applyFill="1" applyBorder="1" applyAlignment="1">
      <alignment horizontal="right" vertical="top" wrapText="1"/>
    </xf>
    <xf numFmtId="4" fontId="3" fillId="4" borderId="8" xfId="0" applyNumberFormat="1" applyFont="1" applyFill="1" applyBorder="1" applyAlignment="1">
      <alignment horizontal="right" vertical="top" wrapText="1"/>
    </xf>
    <xf numFmtId="0" fontId="3" fillId="0" borderId="5" xfId="0" applyFont="1" applyBorder="1" applyAlignment="1">
      <alignment horizontal="right" vertical="center" wrapText="1"/>
    </xf>
    <xf numFmtId="4" fontId="3" fillId="0" borderId="16" xfId="0" applyNumberFormat="1" applyFont="1" applyBorder="1" applyAlignment="1">
      <alignment horizontal="right" vertical="center" wrapText="1"/>
    </xf>
    <xf numFmtId="0" fontId="3" fillId="4" borderId="8" xfId="0" applyFont="1" applyFill="1" applyBorder="1" applyAlignment="1">
      <alignment horizontal="center" vertical="top" wrapText="1"/>
    </xf>
    <xf numFmtId="0" fontId="3" fillId="5" borderId="8" xfId="0" applyFont="1" applyFill="1" applyBorder="1" applyAlignment="1">
      <alignment vertical="top" wrapText="1"/>
    </xf>
    <xf numFmtId="49" fontId="3" fillId="0" borderId="3"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49" fontId="7" fillId="0" borderId="14" xfId="0" applyNumberFormat="1" applyFont="1" applyBorder="1" applyAlignment="1">
      <alignment horizontal="center" vertical="top" wrapText="1"/>
    </xf>
    <xf numFmtId="0" fontId="16" fillId="2" borderId="14" xfId="0" applyFont="1" applyFill="1" applyBorder="1" applyAlignment="1">
      <alignment vertical="top" wrapText="1"/>
    </xf>
    <xf numFmtId="167" fontId="16" fillId="0" borderId="14" xfId="0" applyNumberFormat="1" applyFont="1" applyBorder="1" applyAlignment="1">
      <alignment horizontal="right" vertical="top" wrapText="1"/>
    </xf>
    <xf numFmtId="49" fontId="8" fillId="0" borderId="4" xfId="0" applyNumberFormat="1" applyFont="1" applyBorder="1" applyAlignment="1">
      <alignment horizontal="left" vertical="top" wrapText="1"/>
    </xf>
    <xf numFmtId="166" fontId="3" fillId="0" borderId="4" xfId="0" applyNumberFormat="1" applyFont="1" applyBorder="1" applyAlignment="1">
      <alignment horizontal="right" vertical="top" wrapText="1"/>
    </xf>
    <xf numFmtId="49" fontId="3" fillId="0" borderId="14" xfId="0" applyNumberFormat="1" applyFont="1" applyBorder="1" applyAlignment="1">
      <alignment horizontal="left" vertical="top" wrapText="1"/>
    </xf>
    <xf numFmtId="0" fontId="3" fillId="2" borderId="3" xfId="0" applyFont="1" applyFill="1" applyBorder="1" applyAlignment="1">
      <alignment vertical="top" wrapText="1"/>
    </xf>
    <xf numFmtId="0" fontId="3" fillId="2" borderId="14" xfId="0" applyFont="1" applyFill="1" applyBorder="1" applyAlignment="1">
      <alignment vertical="top" wrapText="1"/>
    </xf>
    <xf numFmtId="49" fontId="3" fillId="0" borderId="14" xfId="0" applyNumberFormat="1" applyFont="1" applyBorder="1" applyAlignment="1">
      <alignment horizontal="center" vertical="top" wrapText="1"/>
    </xf>
    <xf numFmtId="167" fontId="3" fillId="0" borderId="14" xfId="0" applyNumberFormat="1" applyFont="1" applyBorder="1" applyAlignment="1">
      <alignment horizontal="right" vertical="top" wrapText="1"/>
    </xf>
    <xf numFmtId="166" fontId="3" fillId="0" borderId="14" xfId="0" applyNumberFormat="1" applyFont="1" applyBorder="1" applyAlignment="1">
      <alignment horizontal="right" vertical="top" wrapText="1"/>
    </xf>
    <xf numFmtId="4" fontId="3" fillId="0" borderId="4" xfId="0" applyNumberFormat="1" applyFont="1" applyBorder="1" applyAlignment="1">
      <alignment horizontal="right" vertical="top" wrapText="1"/>
    </xf>
    <xf numFmtId="4" fontId="3" fillId="2" borderId="4" xfId="0" applyNumberFormat="1" applyFont="1" applyFill="1" applyBorder="1" applyAlignment="1">
      <alignment vertical="top" wrapText="1"/>
    </xf>
    <xf numFmtId="4" fontId="3" fillId="0" borderId="8" xfId="0" applyNumberFormat="1" applyFont="1" applyBorder="1" applyAlignment="1">
      <alignment vertical="top" wrapText="1"/>
    </xf>
    <xf numFmtId="0" fontId="3" fillId="4" borderId="14" xfId="0" applyFont="1" applyFill="1" applyBorder="1" applyAlignment="1">
      <alignment vertical="top" wrapText="1"/>
    </xf>
    <xf numFmtId="4" fontId="3" fillId="4" borderId="8" xfId="0" applyNumberFormat="1" applyFont="1" applyFill="1" applyBorder="1" applyAlignment="1">
      <alignment vertical="top" wrapText="1"/>
    </xf>
    <xf numFmtId="167" fontId="3" fillId="5" borderId="8" xfId="0" applyNumberFormat="1" applyFont="1" applyFill="1" applyBorder="1" applyAlignment="1">
      <alignment horizontal="right" vertical="top" wrapText="1"/>
    </xf>
    <xf numFmtId="4" fontId="3" fillId="0" borderId="8" xfId="0" applyNumberFormat="1" applyFont="1" applyBorder="1" applyAlignment="1" applyProtection="1">
      <alignment horizontal="right" vertical="top" wrapText="1"/>
      <protection locked="0"/>
    </xf>
    <xf numFmtId="49" fontId="4" fillId="0" borderId="20" xfId="0" applyNumberFormat="1" applyFont="1" applyBorder="1" applyAlignment="1">
      <alignment horizontal="left" vertical="top" wrapText="1"/>
    </xf>
    <xf numFmtId="49" fontId="3" fillId="0" borderId="9" xfId="0" applyNumberFormat="1" applyFont="1" applyBorder="1" applyAlignment="1">
      <alignment horizontal="center" vertical="top" wrapText="1"/>
    </xf>
    <xf numFmtId="167" fontId="3" fillId="0" borderId="9" xfId="0" applyNumberFormat="1" applyFont="1" applyBorder="1" applyAlignment="1">
      <alignment horizontal="right" vertical="top" wrapText="1"/>
    </xf>
    <xf numFmtId="166" fontId="3" fillId="0" borderId="9" xfId="0" applyNumberFormat="1" applyFont="1" applyBorder="1" applyAlignment="1">
      <alignment horizontal="right" vertical="top" wrapText="1"/>
    </xf>
    <xf numFmtId="49" fontId="4" fillId="4" borderId="3" xfId="0" applyNumberFormat="1" applyFont="1" applyFill="1" applyBorder="1" applyAlignment="1">
      <alignment horizontal="left" vertical="top" wrapText="1"/>
    </xf>
    <xf numFmtId="166" fontId="3" fillId="0" borderId="8" xfId="0" applyNumberFormat="1" applyFont="1" applyBorder="1" applyAlignment="1" applyProtection="1">
      <alignment horizontal="right" vertical="top" wrapText="1"/>
      <protection locked="0"/>
    </xf>
    <xf numFmtId="49" fontId="3" fillId="0" borderId="8" xfId="0" quotePrefix="1" applyNumberFormat="1" applyFont="1" applyBorder="1" applyAlignment="1">
      <alignment horizontal="left" vertical="top" wrapText="1"/>
    </xf>
    <xf numFmtId="0" fontId="0" fillId="0" borderId="0" xfId="0" applyAlignment="1">
      <alignment horizontal="right"/>
    </xf>
    <xf numFmtId="49" fontId="3" fillId="0" borderId="8" xfId="0" quotePrefix="1" applyNumberFormat="1" applyFont="1" applyBorder="1" applyAlignment="1">
      <alignment horizontal="center" vertical="top" wrapText="1"/>
    </xf>
    <xf numFmtId="166" fontId="3" fillId="3" borderId="8" xfId="0" applyNumberFormat="1" applyFont="1" applyFill="1" applyBorder="1" applyAlignment="1">
      <alignment horizontal="right" vertical="top" wrapText="1"/>
    </xf>
    <xf numFmtId="0" fontId="4" fillId="0" borderId="14" xfId="0" applyFont="1" applyBorder="1" applyAlignment="1">
      <alignment vertical="top" wrapText="1"/>
    </xf>
    <xf numFmtId="0" fontId="4" fillId="4" borderId="14" xfId="0" applyFont="1" applyFill="1" applyBorder="1" applyAlignment="1">
      <alignment vertical="top" wrapText="1"/>
    </xf>
    <xf numFmtId="0" fontId="4" fillId="2" borderId="14" xfId="0" applyFont="1" applyFill="1" applyBorder="1" applyAlignment="1">
      <alignment vertical="top" wrapText="1"/>
    </xf>
    <xf numFmtId="0" fontId="0" fillId="4" borderId="14" xfId="0" applyFill="1" applyBorder="1" applyAlignment="1">
      <alignment horizontal="center" vertical="center" wrapText="1"/>
    </xf>
    <xf numFmtId="0" fontId="3" fillId="0" borderId="14" xfId="0" applyFont="1" applyBorder="1" applyAlignment="1">
      <alignment vertical="top" wrapText="1"/>
    </xf>
    <xf numFmtId="49" fontId="4" fillId="4" borderId="14" xfId="0" applyNumberFormat="1" applyFont="1" applyFill="1" applyBorder="1" applyAlignment="1">
      <alignment horizontal="left" vertical="top" wrapText="1"/>
    </xf>
    <xf numFmtId="0" fontId="0" fillId="0" borderId="14" xfId="0" applyBorder="1"/>
    <xf numFmtId="0" fontId="0" fillId="4" borderId="14" xfId="0" applyFill="1" applyBorder="1"/>
    <xf numFmtId="0" fontId="0" fillId="4" borderId="14" xfId="0" applyFill="1" applyBorder="1" applyAlignment="1">
      <alignment horizontal="center" vertical="center"/>
    </xf>
    <xf numFmtId="0" fontId="19" fillId="4" borderId="14" xfId="0" applyFont="1" applyFill="1" applyBorder="1" applyAlignment="1">
      <alignment horizontal="center" vertical="center"/>
    </xf>
    <xf numFmtId="169" fontId="0" fillId="4" borderId="14" xfId="0" applyNumberFormat="1" applyFill="1" applyBorder="1" applyAlignment="1">
      <alignment horizontal="right" vertical="center"/>
    </xf>
    <xf numFmtId="0" fontId="0" fillId="0" borderId="14" xfId="0" applyBorder="1" applyAlignment="1">
      <alignment horizontal="center" vertical="center"/>
    </xf>
    <xf numFmtId="0" fontId="19" fillId="0" borderId="14" xfId="0" applyFont="1" applyBorder="1" applyAlignment="1">
      <alignment horizontal="center" vertical="center"/>
    </xf>
    <xf numFmtId="0" fontId="4" fillId="0" borderId="12" xfId="0" applyFont="1" applyBorder="1" applyAlignment="1">
      <alignment vertical="top" wrapText="1"/>
    </xf>
    <xf numFmtId="0" fontId="3" fillId="4" borderId="14" xfId="0" applyFont="1" applyFill="1" applyBorder="1" applyAlignment="1">
      <alignment horizontal="center" vertical="center" wrapText="1"/>
    </xf>
    <xf numFmtId="0" fontId="4" fillId="4" borderId="12" xfId="0" applyFont="1" applyFill="1" applyBorder="1" applyAlignment="1">
      <alignment vertical="top" wrapText="1"/>
    </xf>
    <xf numFmtId="49" fontId="3" fillId="4" borderId="14" xfId="0" applyNumberFormat="1" applyFont="1" applyFill="1" applyBorder="1" applyAlignment="1">
      <alignment horizontal="left" vertical="top" wrapText="1"/>
    </xf>
    <xf numFmtId="0" fontId="3" fillId="0" borderId="14" xfId="0" applyFont="1" applyBorder="1" applyAlignment="1">
      <alignment horizontal="center" vertical="center" wrapText="1"/>
    </xf>
    <xf numFmtId="0" fontId="3" fillId="0" borderId="6" xfId="0" applyFont="1" applyBorder="1" applyAlignment="1">
      <alignment vertical="top" wrapText="1"/>
    </xf>
    <xf numFmtId="0" fontId="3" fillId="5" borderId="14" xfId="0" applyFont="1" applyFill="1" applyBorder="1" applyAlignment="1">
      <alignment vertical="top" wrapText="1"/>
    </xf>
    <xf numFmtId="0" fontId="16" fillId="0" borderId="8" xfId="0" applyFont="1" applyBorder="1" applyAlignment="1">
      <alignment vertical="top" wrapText="1"/>
    </xf>
    <xf numFmtId="0" fontId="8" fillId="2" borderId="8" xfId="0" applyFont="1" applyFill="1" applyBorder="1" applyAlignment="1">
      <alignment vertical="top" wrapText="1"/>
    </xf>
    <xf numFmtId="169" fontId="3" fillId="2" borderId="8" xfId="0" applyNumberFormat="1" applyFont="1" applyFill="1" applyBorder="1" applyAlignment="1">
      <alignment vertical="center" wrapText="1"/>
    </xf>
    <xf numFmtId="169" fontId="3" fillId="4" borderId="8" xfId="0" applyNumberFormat="1" applyFont="1" applyFill="1" applyBorder="1" applyAlignment="1">
      <alignment vertical="center" wrapText="1"/>
    </xf>
    <xf numFmtId="169" fontId="3" fillId="0" borderId="8" xfId="0" applyNumberFormat="1" applyFont="1" applyBorder="1" applyAlignment="1">
      <alignment vertical="center" wrapText="1"/>
    </xf>
    <xf numFmtId="169" fontId="3" fillId="2" borderId="11" xfId="0" applyNumberFormat="1" applyFont="1" applyFill="1" applyBorder="1" applyAlignment="1">
      <alignment vertical="center" wrapText="1"/>
    </xf>
    <xf numFmtId="0" fontId="28" fillId="4" borderId="14" xfId="0" applyFont="1" applyFill="1" applyBorder="1" applyAlignment="1">
      <alignment horizontal="left" vertical="center" wrapText="1"/>
    </xf>
    <xf numFmtId="0" fontId="28" fillId="4" borderId="0" xfId="0" applyFont="1" applyFill="1" applyAlignment="1">
      <alignment vertical="center" wrapText="1"/>
    </xf>
    <xf numFmtId="0" fontId="28" fillId="0" borderId="14" xfId="0" applyFont="1" applyBorder="1" applyAlignment="1">
      <alignment horizontal="left" vertical="center" wrapText="1"/>
    </xf>
    <xf numFmtId="0" fontId="16" fillId="0" borderId="8" xfId="0" applyFont="1" applyBorder="1" applyAlignment="1">
      <alignment horizontal="center" vertical="center" wrapText="1"/>
    </xf>
    <xf numFmtId="0" fontId="28" fillId="4" borderId="8" xfId="0" applyFont="1" applyFill="1" applyBorder="1" applyAlignment="1">
      <alignment horizontal="center" vertical="center" wrapText="1"/>
    </xf>
    <xf numFmtId="169" fontId="3" fillId="4" borderId="8" xfId="0" applyNumberFormat="1" applyFont="1" applyFill="1" applyBorder="1" applyAlignment="1" applyProtection="1">
      <alignment horizontal="right" vertical="center" wrapText="1"/>
      <protection locked="0"/>
    </xf>
    <xf numFmtId="49" fontId="4" fillId="5" borderId="14" xfId="0" applyNumberFormat="1" applyFont="1" applyFill="1" applyBorder="1" applyAlignment="1">
      <alignment horizontal="left" vertical="top" wrapText="1"/>
    </xf>
    <xf numFmtId="49" fontId="4" fillId="5" borderId="8" xfId="0" applyNumberFormat="1" applyFont="1" applyFill="1" applyBorder="1" applyAlignment="1">
      <alignment horizontal="left" vertical="top" wrapText="1"/>
    </xf>
    <xf numFmtId="49" fontId="3" fillId="5" borderId="8" xfId="0" applyNumberFormat="1" applyFont="1" applyFill="1" applyBorder="1" applyAlignment="1">
      <alignment horizontal="center" vertical="center" wrapText="1"/>
    </xf>
    <xf numFmtId="0" fontId="3" fillId="5" borderId="8" xfId="0" applyFont="1" applyFill="1" applyBorder="1" applyAlignment="1">
      <alignment horizontal="center" vertical="center" wrapText="1"/>
    </xf>
    <xf numFmtId="169" fontId="3" fillId="5" borderId="8" xfId="0" applyNumberFormat="1" applyFont="1" applyFill="1" applyBorder="1" applyAlignment="1">
      <alignment horizontal="center" vertical="center" wrapText="1"/>
    </xf>
    <xf numFmtId="166" fontId="7" fillId="4" borderId="4" xfId="0" applyNumberFormat="1" applyFont="1" applyFill="1" applyBorder="1" applyAlignment="1">
      <alignment horizontal="right" vertical="top" wrapText="1"/>
    </xf>
    <xf numFmtId="4" fontId="7" fillId="4" borderId="4" xfId="0" applyNumberFormat="1" applyFont="1" applyFill="1" applyBorder="1" applyAlignment="1">
      <alignment horizontal="right" vertical="top" wrapText="1"/>
    </xf>
    <xf numFmtId="169" fontId="3" fillId="0" borderId="8" xfId="0" applyNumberFormat="1" applyFont="1" applyBorder="1" applyAlignment="1">
      <alignment horizontal="right" vertical="center"/>
    </xf>
    <xf numFmtId="169" fontId="3" fillId="2" borderId="5" xfId="0" applyNumberFormat="1" applyFont="1" applyFill="1" applyBorder="1" applyAlignment="1">
      <alignment horizontal="right" vertical="center"/>
    </xf>
    <xf numFmtId="169" fontId="3" fillId="2" borderId="11" xfId="0" applyNumberFormat="1" applyFont="1" applyFill="1" applyBorder="1" applyAlignment="1">
      <alignment horizontal="right" vertical="center"/>
    </xf>
    <xf numFmtId="169" fontId="3" fillId="4" borderId="5" xfId="0" applyNumberFormat="1" applyFont="1" applyFill="1" applyBorder="1" applyAlignment="1">
      <alignment horizontal="right" vertical="center"/>
    </xf>
    <xf numFmtId="169" fontId="3" fillId="4" borderId="11" xfId="0" applyNumberFormat="1" applyFont="1" applyFill="1" applyBorder="1" applyAlignment="1">
      <alignment horizontal="right" vertical="center"/>
    </xf>
    <xf numFmtId="169" fontId="3" fillId="4" borderId="8" xfId="0" applyNumberFormat="1" applyFont="1" applyFill="1" applyBorder="1" applyAlignment="1">
      <alignment horizontal="right" vertical="center"/>
    </xf>
    <xf numFmtId="49" fontId="3" fillId="5" borderId="14" xfId="0" applyNumberFormat="1" applyFont="1" applyFill="1" applyBorder="1" applyAlignment="1">
      <alignment horizontal="left" vertical="top" wrapText="1"/>
    </xf>
    <xf numFmtId="49" fontId="3" fillId="5" borderId="8" xfId="0" applyNumberFormat="1" applyFont="1" applyFill="1" applyBorder="1" applyAlignment="1">
      <alignment horizontal="left" vertical="top" wrapText="1"/>
    </xf>
    <xf numFmtId="169" fontId="3" fillId="5" borderId="8" xfId="0" applyNumberFormat="1" applyFont="1" applyFill="1" applyBorder="1" applyAlignment="1">
      <alignment horizontal="right" vertical="center"/>
    </xf>
    <xf numFmtId="0" fontId="4" fillId="0" borderId="18" xfId="0" applyFont="1" applyBorder="1" applyAlignment="1">
      <alignment vertical="top" wrapText="1"/>
    </xf>
    <xf numFmtId="0" fontId="4" fillId="0" borderId="6" xfId="0" applyFont="1" applyBorder="1" applyAlignment="1">
      <alignment vertical="top" wrapText="1"/>
    </xf>
    <xf numFmtId="0" fontId="3" fillId="0" borderId="6" xfId="0" applyFont="1" applyBorder="1" applyAlignment="1">
      <alignment horizontal="center" vertical="center" wrapText="1"/>
    </xf>
    <xf numFmtId="169" fontId="3" fillId="0" borderId="6" xfId="0" applyNumberFormat="1" applyFont="1" applyBorder="1" applyAlignment="1">
      <alignment horizontal="right" vertical="center"/>
    </xf>
    <xf numFmtId="169" fontId="3" fillId="0" borderId="13" xfId="0" applyNumberFormat="1" applyFont="1" applyBorder="1" applyAlignment="1">
      <alignment horizontal="right" vertical="center"/>
    </xf>
    <xf numFmtId="49" fontId="4" fillId="4" borderId="18" xfId="0" applyNumberFormat="1" applyFont="1" applyFill="1" applyBorder="1" applyAlignment="1">
      <alignment horizontal="left" vertical="top" wrapText="1"/>
    </xf>
    <xf numFmtId="0" fontId="10" fillId="4" borderId="0" xfId="0" applyFont="1" applyFill="1" applyAlignment="1">
      <alignment vertical="top"/>
    </xf>
    <xf numFmtId="0" fontId="0" fillId="4" borderId="8" xfId="0" applyFill="1" applyBorder="1" applyAlignment="1">
      <alignment horizontal="center" vertical="center"/>
    </xf>
    <xf numFmtId="169" fontId="3" fillId="0" borderId="5" xfId="0" applyNumberFormat="1" applyFont="1" applyBorder="1" applyAlignment="1">
      <alignment horizontal="right" vertical="center"/>
    </xf>
    <xf numFmtId="169" fontId="3" fillId="0" borderId="16" xfId="0" applyNumberFormat="1" applyFont="1" applyBorder="1" applyAlignment="1">
      <alignment horizontal="right" vertical="center"/>
    </xf>
    <xf numFmtId="1" fontId="3" fillId="4" borderId="5" xfId="0" applyNumberFormat="1" applyFont="1" applyFill="1" applyBorder="1" applyAlignment="1">
      <alignment horizontal="center" vertical="center" wrapText="1"/>
    </xf>
    <xf numFmtId="166" fontId="16" fillId="4" borderId="5" xfId="0" applyNumberFormat="1" applyFont="1" applyFill="1" applyBorder="1" applyAlignment="1">
      <alignment horizontal="center" vertical="center" wrapText="1"/>
    </xf>
    <xf numFmtId="4" fontId="3" fillId="4" borderId="11" xfId="0" applyNumberFormat="1" applyFont="1" applyFill="1" applyBorder="1" applyAlignment="1">
      <alignment horizontal="center" vertical="center" wrapText="1"/>
    </xf>
    <xf numFmtId="1" fontId="3" fillId="0" borderId="8" xfId="0" applyNumberFormat="1" applyFont="1" applyBorder="1" applyAlignment="1">
      <alignment horizontal="center" vertical="center" wrapText="1"/>
    </xf>
    <xf numFmtId="4" fontId="3" fillId="0" borderId="8" xfId="0" applyNumberFormat="1" applyFont="1" applyBorder="1" applyAlignment="1">
      <alignment horizontal="center" vertical="center" wrapText="1"/>
    </xf>
    <xf numFmtId="166" fontId="16" fillId="4" borderId="8" xfId="0" applyNumberFormat="1" applyFont="1" applyFill="1" applyBorder="1" applyAlignment="1">
      <alignment horizontal="center" vertical="center" wrapText="1"/>
    </xf>
    <xf numFmtId="4" fontId="3" fillId="4" borderId="8" xfId="0" applyNumberFormat="1" applyFont="1" applyFill="1" applyBorder="1" applyAlignment="1">
      <alignment horizontal="center" vertical="center" wrapText="1"/>
    </xf>
    <xf numFmtId="0" fontId="16" fillId="4" borderId="8" xfId="0" applyFont="1" applyFill="1" applyBorder="1" applyAlignment="1">
      <alignment horizontal="center" vertical="center" wrapText="1"/>
    </xf>
    <xf numFmtId="0" fontId="25" fillId="4" borderId="5" xfId="0" applyFont="1" applyFill="1" applyBorder="1" applyAlignment="1">
      <alignment vertical="center" wrapText="1"/>
    </xf>
    <xf numFmtId="166" fontId="28" fillId="4" borderId="5" xfId="0" applyNumberFormat="1" applyFont="1" applyFill="1" applyBorder="1" applyAlignment="1">
      <alignment horizontal="center" vertical="center" wrapText="1"/>
    </xf>
    <xf numFmtId="166" fontId="16" fillId="0" borderId="8" xfId="0" applyNumberFormat="1" applyFont="1" applyBorder="1" applyAlignment="1">
      <alignment horizontal="center" vertical="center" wrapText="1"/>
    </xf>
    <xf numFmtId="0" fontId="25" fillId="4" borderId="14" xfId="0" applyFont="1" applyFill="1" applyBorder="1" applyAlignment="1">
      <alignment vertical="center" wrapText="1"/>
    </xf>
    <xf numFmtId="49" fontId="3" fillId="4" borderId="8" xfId="0" applyNumberFormat="1" applyFont="1" applyFill="1" applyBorder="1" applyAlignment="1">
      <alignment horizontal="left" vertical="center" wrapText="1"/>
    </xf>
    <xf numFmtId="166" fontId="28" fillId="4" borderId="8" xfId="0" applyNumberFormat="1" applyFont="1" applyFill="1" applyBorder="1" applyAlignment="1">
      <alignment horizontal="center" vertical="center" wrapText="1"/>
    </xf>
    <xf numFmtId="0" fontId="3" fillId="0" borderId="16" xfId="0" applyFont="1" applyBorder="1" applyAlignment="1">
      <alignment vertical="top" wrapText="1"/>
    </xf>
    <xf numFmtId="0" fontId="3" fillId="0" borderId="11" xfId="0" applyFont="1" applyBorder="1" applyAlignment="1">
      <alignment vertical="top" wrapText="1"/>
    </xf>
    <xf numFmtId="0" fontId="3" fillId="0" borderId="11" xfId="0" applyFont="1" applyBorder="1" applyAlignment="1">
      <alignment horizontal="center" vertical="center" wrapText="1"/>
    </xf>
    <xf numFmtId="1" fontId="3" fillId="0" borderId="11" xfId="0" applyNumberFormat="1" applyFont="1" applyBorder="1" applyAlignment="1">
      <alignment horizontal="center" vertical="center" wrapText="1"/>
    </xf>
    <xf numFmtId="0" fontId="16" fillId="0" borderId="11" xfId="0" applyFont="1" applyBorder="1" applyAlignment="1">
      <alignment horizontal="center" vertical="center" wrapText="1"/>
    </xf>
    <xf numFmtId="4" fontId="3" fillId="0" borderId="11" xfId="0" applyNumberFormat="1" applyFont="1" applyBorder="1" applyAlignment="1">
      <alignment horizontal="center" vertical="center" wrapText="1"/>
    </xf>
    <xf numFmtId="166" fontId="16" fillId="4" borderId="8" xfId="0" applyNumberFormat="1" applyFont="1" applyFill="1" applyBorder="1" applyAlignment="1" applyProtection="1">
      <alignment horizontal="center" vertical="center" wrapText="1"/>
      <protection locked="0"/>
    </xf>
    <xf numFmtId="1" fontId="16" fillId="0" borderId="8" xfId="0" applyNumberFormat="1" applyFont="1" applyBorder="1" applyAlignment="1">
      <alignment horizontal="center" vertical="center" wrapText="1"/>
    </xf>
    <xf numFmtId="0" fontId="16" fillId="0" borderId="5" xfId="0" applyFont="1" applyBorder="1" applyAlignment="1">
      <alignment horizontal="right" vertical="center" wrapText="1"/>
    </xf>
    <xf numFmtId="1" fontId="3" fillId="0" borderId="8" xfId="0" applyNumberFormat="1" applyFont="1" applyBorder="1" applyAlignment="1">
      <alignment horizontal="right" vertical="top" wrapText="1"/>
    </xf>
    <xf numFmtId="1" fontId="3" fillId="2" borderId="8" xfId="0" applyNumberFormat="1" applyFont="1" applyFill="1" applyBorder="1" applyAlignment="1">
      <alignment vertical="top" wrapText="1"/>
    </xf>
    <xf numFmtId="1" fontId="3" fillId="4" borderId="8" xfId="0" applyNumberFormat="1" applyFont="1" applyFill="1" applyBorder="1" applyAlignment="1">
      <alignment horizontal="right" vertical="top" wrapText="1"/>
    </xf>
    <xf numFmtId="0" fontId="0" fillId="4" borderId="0" xfId="0" applyFill="1" applyAlignment="1">
      <alignment wrapText="1"/>
    </xf>
    <xf numFmtId="0" fontId="0" fillId="4" borderId="0" xfId="0" applyFill="1" applyAlignment="1">
      <alignment vertical="center" wrapText="1"/>
    </xf>
    <xf numFmtId="0" fontId="0" fillId="0" borderId="0" xfId="0" applyAlignment="1">
      <alignment vertical="center" wrapText="1"/>
    </xf>
    <xf numFmtId="1" fontId="3" fillId="0" borderId="8" xfId="0" applyNumberFormat="1" applyFont="1" applyBorder="1" applyAlignment="1">
      <alignment vertical="top" wrapText="1"/>
    </xf>
    <xf numFmtId="1" fontId="28" fillId="4" borderId="8" xfId="0" applyNumberFormat="1" applyFont="1" applyFill="1" applyBorder="1" applyAlignment="1">
      <alignment horizontal="right" vertical="top" wrapText="1"/>
    </xf>
    <xf numFmtId="1" fontId="28" fillId="0" borderId="8" xfId="0" applyNumberFormat="1" applyFont="1" applyBorder="1" applyAlignment="1">
      <alignment horizontal="right" vertical="top" wrapText="1"/>
    </xf>
    <xf numFmtId="49" fontId="30" fillId="0" borderId="8" xfId="0" applyNumberFormat="1" applyFont="1" applyBorder="1" applyAlignment="1">
      <alignment horizontal="left" vertical="top" wrapText="1"/>
    </xf>
    <xf numFmtId="49" fontId="28" fillId="4" borderId="8" xfId="0" applyNumberFormat="1" applyFont="1" applyFill="1" applyBorder="1" applyAlignment="1">
      <alignment horizontal="left" vertical="top" wrapText="1"/>
    </xf>
    <xf numFmtId="1" fontId="16" fillId="0" borderId="8" xfId="0" applyNumberFormat="1" applyFont="1" applyBorder="1" applyAlignment="1">
      <alignment horizontal="right" vertical="top" wrapText="1"/>
    </xf>
    <xf numFmtId="49" fontId="30" fillId="4" borderId="8" xfId="0" applyNumberFormat="1" applyFont="1" applyFill="1" applyBorder="1" applyAlignment="1">
      <alignment horizontal="left" vertical="top" wrapText="1"/>
    </xf>
    <xf numFmtId="1" fontId="16" fillId="4" borderId="8" xfId="0" applyNumberFormat="1" applyFont="1" applyFill="1" applyBorder="1" applyAlignment="1">
      <alignment horizontal="right" vertical="top" wrapText="1"/>
    </xf>
    <xf numFmtId="49" fontId="28" fillId="0" borderId="8" xfId="0" applyNumberFormat="1" applyFont="1" applyBorder="1" applyAlignment="1">
      <alignment horizontal="left" vertical="top" wrapText="1"/>
    </xf>
    <xf numFmtId="1" fontId="3" fillId="0" borderId="8" xfId="0" applyNumberFormat="1" applyFont="1" applyBorder="1" applyAlignment="1">
      <alignment horizontal="center" vertical="top" wrapText="1"/>
    </xf>
    <xf numFmtId="1" fontId="3" fillId="2" borderId="8" xfId="0" applyNumberFormat="1" applyFont="1" applyFill="1" applyBorder="1" applyAlignment="1">
      <alignment horizontal="center" vertical="top" wrapText="1"/>
    </xf>
    <xf numFmtId="49" fontId="4" fillId="0" borderId="8" xfId="0" applyNumberFormat="1" applyFont="1" applyBorder="1" applyAlignment="1">
      <alignment horizontal="center" vertical="top" wrapText="1"/>
    </xf>
    <xf numFmtId="1" fontId="32" fillId="0" borderId="8" xfId="0" applyNumberFormat="1" applyFont="1" applyBorder="1" applyAlignment="1">
      <alignment horizontal="center" vertical="top" wrapText="1"/>
    </xf>
    <xf numFmtId="166" fontId="4" fillId="0" borderId="8" xfId="0" applyNumberFormat="1" applyFont="1" applyBorder="1" applyAlignment="1" applyProtection="1">
      <alignment horizontal="right" vertical="top" wrapText="1"/>
      <protection locked="0"/>
    </xf>
    <xf numFmtId="4" fontId="4" fillId="0" borderId="8" xfId="0" applyNumberFormat="1" applyFont="1" applyBorder="1" applyAlignment="1">
      <alignment horizontal="right" vertical="top" wrapText="1"/>
    </xf>
    <xf numFmtId="1" fontId="16" fillId="2" borderId="8" xfId="0" applyNumberFormat="1" applyFont="1" applyFill="1" applyBorder="1" applyAlignment="1">
      <alignment horizontal="center" vertical="top" wrapText="1"/>
    </xf>
    <xf numFmtId="1" fontId="16" fillId="0" borderId="8" xfId="0" applyNumberFormat="1" applyFont="1" applyBorder="1" applyAlignment="1">
      <alignment horizontal="center" vertical="top" wrapText="1"/>
    </xf>
    <xf numFmtId="49" fontId="4" fillId="0" borderId="14" xfId="0" applyNumberFormat="1" applyFont="1" applyBorder="1" applyAlignment="1">
      <alignment horizontal="left" vertical="center" wrapText="1"/>
    </xf>
    <xf numFmtId="1" fontId="4" fillId="0" borderId="8" xfId="0" applyNumberFormat="1" applyFont="1" applyBorder="1" applyAlignment="1">
      <alignment horizontal="center" vertical="center" wrapText="1"/>
    </xf>
    <xf numFmtId="166" fontId="4" fillId="0" borderId="8" xfId="0" applyNumberFormat="1" applyFont="1" applyBorder="1" applyAlignment="1">
      <alignment horizontal="right" vertical="top" wrapText="1"/>
    </xf>
    <xf numFmtId="1" fontId="3" fillId="0" borderId="5" xfId="0" applyNumberFormat="1" applyFont="1" applyBorder="1" applyAlignment="1">
      <alignment horizontal="center" vertical="center" wrapText="1"/>
    </xf>
    <xf numFmtId="169" fontId="0" fillId="0" borderId="0" xfId="0" applyNumberFormat="1" applyAlignment="1">
      <alignment wrapText="1"/>
    </xf>
    <xf numFmtId="10" fontId="0" fillId="0" borderId="0" xfId="9" applyNumberFormat="1" applyFont="1"/>
    <xf numFmtId="49" fontId="7" fillId="4" borderId="4" xfId="0" applyNumberFormat="1" applyFont="1" applyFill="1" applyBorder="1" applyAlignment="1">
      <alignment horizontal="left" vertical="top" wrapText="1"/>
    </xf>
    <xf numFmtId="49" fontId="7" fillId="4" borderId="4" xfId="0" applyNumberFormat="1" applyFont="1" applyFill="1" applyBorder="1" applyAlignment="1">
      <alignment horizontal="center" vertical="top" wrapText="1"/>
    </xf>
    <xf numFmtId="167" fontId="16" fillId="4" borderId="4" xfId="0" applyNumberFormat="1" applyFont="1" applyFill="1" applyBorder="1" applyAlignment="1">
      <alignment horizontal="right" vertical="top" wrapText="1"/>
    </xf>
    <xf numFmtId="49" fontId="7" fillId="4" borderId="8" xfId="0" applyNumberFormat="1" applyFont="1" applyFill="1" applyBorder="1" applyAlignment="1">
      <alignment horizontal="left" vertical="top" wrapText="1"/>
    </xf>
    <xf numFmtId="49" fontId="4" fillId="4" borderId="4" xfId="0" applyNumberFormat="1" applyFont="1" applyFill="1" applyBorder="1" applyAlignment="1">
      <alignment horizontal="left" vertical="top" wrapText="1"/>
    </xf>
    <xf numFmtId="167" fontId="3" fillId="4" borderId="8" xfId="0" applyNumberFormat="1" applyFont="1" applyFill="1" applyBorder="1" applyAlignment="1">
      <alignment horizontal="right" vertical="center" wrapText="1"/>
    </xf>
    <xf numFmtId="49" fontId="3" fillId="4" borderId="9" xfId="0" applyNumberFormat="1" applyFont="1" applyFill="1" applyBorder="1" applyAlignment="1">
      <alignment horizontal="left" vertical="top" wrapText="1"/>
    </xf>
    <xf numFmtId="0" fontId="4" fillId="0" borderId="9" xfId="0" applyFont="1" applyBorder="1" applyAlignment="1">
      <alignment vertical="top" wrapText="1"/>
    </xf>
    <xf numFmtId="0" fontId="4" fillId="0" borderId="8" xfId="0" applyFont="1" applyBorder="1" applyAlignment="1">
      <alignment horizontal="left" vertical="top" wrapText="1"/>
    </xf>
    <xf numFmtId="164" fontId="3" fillId="0" borderId="8" xfId="0" applyNumberFormat="1" applyFont="1" applyBorder="1" applyAlignment="1">
      <alignment horizontal="right" vertical="top" wrapText="1"/>
    </xf>
    <xf numFmtId="0" fontId="19" fillId="0" borderId="0" xfId="0" applyFont="1"/>
    <xf numFmtId="0" fontId="19" fillId="0" borderId="0" xfId="0" applyFont="1" applyAlignment="1">
      <alignment wrapText="1"/>
    </xf>
    <xf numFmtId="0" fontId="3" fillId="0" borderId="16" xfId="0" applyFont="1" applyBorder="1" applyAlignment="1">
      <alignment horizontal="center" vertical="top" wrapText="1"/>
    </xf>
    <xf numFmtId="49" fontId="4" fillId="0" borderId="8" xfId="0" quotePrefix="1" applyNumberFormat="1" applyFont="1" applyBorder="1" applyAlignment="1">
      <alignment horizontal="left" vertical="top" wrapText="1"/>
    </xf>
    <xf numFmtId="49" fontId="3" fillId="5" borderId="9" xfId="0" applyNumberFormat="1" applyFont="1" applyFill="1" applyBorder="1" applyAlignment="1">
      <alignment horizontal="left" vertical="top" wrapText="1"/>
    </xf>
    <xf numFmtId="49" fontId="3" fillId="5" borderId="8" xfId="0" applyNumberFormat="1" applyFont="1" applyFill="1" applyBorder="1" applyAlignment="1">
      <alignment horizontal="center" vertical="top" wrapText="1"/>
    </xf>
    <xf numFmtId="166" fontId="3" fillId="5" borderId="8" xfId="0" applyNumberFormat="1" applyFont="1" applyFill="1" applyBorder="1" applyAlignment="1">
      <alignment horizontal="right" vertical="top" wrapText="1"/>
    </xf>
    <xf numFmtId="4" fontId="3" fillId="5" borderId="8" xfId="0" applyNumberFormat="1" applyFont="1" applyFill="1" applyBorder="1" applyAlignment="1">
      <alignment horizontal="right" vertical="top" wrapText="1"/>
    </xf>
    <xf numFmtId="0" fontId="0" fillId="0" borderId="10" xfId="0" applyBorder="1"/>
    <xf numFmtId="167" fontId="16" fillId="0" borderId="8" xfId="0" quotePrefix="1" applyNumberFormat="1" applyFont="1" applyBorder="1" applyAlignment="1">
      <alignment horizontal="center" vertical="top" wrapText="1"/>
    </xf>
    <xf numFmtId="166" fontId="3" fillId="0" borderId="8" xfId="0" quotePrefix="1" applyNumberFormat="1" applyFont="1" applyBorder="1" applyAlignment="1">
      <alignment horizontal="center" vertical="top" wrapText="1"/>
    </xf>
    <xf numFmtId="167" fontId="3" fillId="0" borderId="8" xfId="0" quotePrefix="1" applyNumberFormat="1" applyFont="1" applyBorder="1" applyAlignment="1">
      <alignment horizontal="center" vertical="top" wrapText="1"/>
    </xf>
    <xf numFmtId="0" fontId="3" fillId="0" borderId="8" xfId="0" applyFont="1" applyBorder="1" applyAlignment="1">
      <alignment horizontal="center" vertical="top" wrapText="1"/>
    </xf>
    <xf numFmtId="168" fontId="3" fillId="0" borderId="8" xfId="0" applyNumberFormat="1" applyFont="1" applyBorder="1" applyAlignment="1">
      <alignment vertical="top" wrapText="1"/>
    </xf>
    <xf numFmtId="2" fontId="3" fillId="0" borderId="8" xfId="0" applyNumberFormat="1" applyFont="1" applyBorder="1" applyAlignment="1">
      <alignment vertical="top" wrapText="1"/>
    </xf>
    <xf numFmtId="0" fontId="4" fillId="5" borderId="8" xfId="0" applyFont="1" applyFill="1" applyBorder="1" applyAlignment="1">
      <alignment vertical="top" wrapText="1"/>
    </xf>
    <xf numFmtId="49" fontId="7" fillId="4" borderId="9" xfId="0" applyNumberFormat="1" applyFont="1" applyFill="1" applyBorder="1" applyAlignment="1">
      <alignment horizontal="left" vertical="top" wrapText="1"/>
    </xf>
    <xf numFmtId="49" fontId="7" fillId="4" borderId="8" xfId="0" applyNumberFormat="1" applyFont="1" applyFill="1" applyBorder="1" applyAlignment="1">
      <alignment horizontal="center" vertical="top" wrapText="1"/>
    </xf>
    <xf numFmtId="166" fontId="7" fillId="4" borderId="8" xfId="0" applyNumberFormat="1" applyFont="1" applyFill="1" applyBorder="1" applyAlignment="1">
      <alignment horizontal="right" vertical="top" wrapText="1"/>
    </xf>
    <xf numFmtId="4" fontId="7" fillId="4" borderId="8" xfId="0" applyNumberFormat="1" applyFont="1" applyFill="1" applyBorder="1" applyAlignment="1">
      <alignment horizontal="right" vertical="top" wrapText="1"/>
    </xf>
    <xf numFmtId="49" fontId="21" fillId="0" borderId="8" xfId="0" applyNumberFormat="1" applyFont="1" applyBorder="1" applyAlignment="1">
      <alignment horizontal="left" vertical="top" wrapText="1"/>
    </xf>
    <xf numFmtId="0" fontId="21" fillId="2" borderId="8" xfId="0" applyFont="1" applyFill="1" applyBorder="1" applyAlignment="1">
      <alignment vertical="top" wrapText="1"/>
    </xf>
    <xf numFmtId="0" fontId="7" fillId="0" borderId="9" xfId="0" applyFont="1" applyBorder="1" applyAlignment="1">
      <alignment vertical="top" wrapText="1"/>
    </xf>
    <xf numFmtId="0" fontId="7" fillId="0" borderId="8" xfId="0" applyFont="1" applyBorder="1" applyAlignment="1">
      <alignment vertical="top" wrapText="1"/>
    </xf>
    <xf numFmtId="4" fontId="7" fillId="0" borderId="8" xfId="0" applyNumberFormat="1" applyFont="1" applyBorder="1" applyAlignment="1">
      <alignment vertical="top" wrapText="1"/>
    </xf>
    <xf numFmtId="0" fontId="7" fillId="4" borderId="9" xfId="0" applyFont="1" applyFill="1" applyBorder="1" applyAlignment="1">
      <alignment vertical="top" wrapText="1"/>
    </xf>
    <xf numFmtId="0" fontId="7" fillId="4" borderId="8" xfId="0" applyFont="1" applyFill="1" applyBorder="1" applyAlignment="1">
      <alignment vertical="top" wrapText="1"/>
    </xf>
    <xf numFmtId="0" fontId="16" fillId="4" borderId="8" xfId="0" applyFont="1" applyFill="1" applyBorder="1" applyAlignment="1">
      <alignment vertical="top" wrapText="1"/>
    </xf>
    <xf numFmtId="49" fontId="8" fillId="0" borderId="8" xfId="0" applyNumberFormat="1" applyFont="1" applyBorder="1" applyAlignment="1">
      <alignment horizontal="left" vertical="top" wrapText="1"/>
    </xf>
    <xf numFmtId="0" fontId="7" fillId="0" borderId="8" xfId="0" applyFont="1" applyBorder="1" applyAlignment="1">
      <alignment horizontal="left" vertical="top" wrapText="1"/>
    </xf>
    <xf numFmtId="164" fontId="7" fillId="0" borderId="8" xfId="0" applyNumberFormat="1" applyFont="1" applyBorder="1" applyAlignment="1">
      <alignment horizontal="right" vertical="top" wrapText="1"/>
    </xf>
    <xf numFmtId="0" fontId="3" fillId="0" borderId="8" xfId="0" applyFont="1" applyBorder="1" applyAlignment="1">
      <alignment horizontal="left" vertical="top" wrapText="1"/>
    </xf>
    <xf numFmtId="0" fontId="7" fillId="4" borderId="8" xfId="0" applyFont="1" applyFill="1" applyBorder="1" applyAlignment="1">
      <alignment horizontal="left" vertical="top" wrapText="1"/>
    </xf>
    <xf numFmtId="0" fontId="7" fillId="4" borderId="8" xfId="0" applyFont="1" applyFill="1" applyBorder="1" applyAlignment="1">
      <alignment horizontal="center" vertical="top" wrapText="1"/>
    </xf>
    <xf numFmtId="164" fontId="7" fillId="4" borderId="8" xfId="0" applyNumberFormat="1" applyFont="1" applyFill="1" applyBorder="1" applyAlignment="1">
      <alignment horizontal="right" vertical="top" wrapText="1"/>
    </xf>
    <xf numFmtId="167" fontId="3" fillId="0" borderId="4" xfId="0" applyNumberFormat="1" applyFont="1" applyBorder="1" applyAlignment="1">
      <alignment horizontal="right" vertical="top" wrapText="1"/>
    </xf>
    <xf numFmtId="0" fontId="3" fillId="0" borderId="8" xfId="0" applyFont="1" applyBorder="1" applyAlignment="1">
      <alignment horizontal="right" vertical="top" wrapText="1"/>
    </xf>
    <xf numFmtId="0" fontId="3" fillId="4" borderId="8" xfId="0" applyFont="1" applyFill="1" applyBorder="1" applyAlignment="1">
      <alignment horizontal="right" vertical="top" wrapText="1"/>
    </xf>
    <xf numFmtId="0" fontId="7" fillId="5" borderId="9" xfId="0" applyFont="1" applyFill="1" applyBorder="1" applyAlignment="1">
      <alignment vertical="top" wrapText="1"/>
    </xf>
    <xf numFmtId="0" fontId="7" fillId="5" borderId="8" xfId="0" applyFont="1" applyFill="1" applyBorder="1" applyAlignment="1">
      <alignment vertical="top" wrapText="1"/>
    </xf>
    <xf numFmtId="4" fontId="7" fillId="4" borderId="8" xfId="0" applyNumberFormat="1" applyFont="1" applyFill="1" applyBorder="1" applyAlignment="1">
      <alignment vertical="top" wrapText="1"/>
    </xf>
    <xf numFmtId="49" fontId="6" fillId="4" borderId="3" xfId="0" applyNumberFormat="1" applyFont="1" applyFill="1" applyBorder="1" applyAlignment="1">
      <alignment horizontal="left" vertical="top" wrapText="1"/>
    </xf>
    <xf numFmtId="49" fontId="3" fillId="4" borderId="4" xfId="0" applyNumberFormat="1" applyFont="1" applyFill="1" applyBorder="1" applyAlignment="1">
      <alignment horizontal="left" vertical="top" wrapText="1"/>
    </xf>
    <xf numFmtId="49" fontId="6" fillId="0" borderId="9" xfId="0" applyNumberFormat="1" applyFont="1" applyBorder="1" applyAlignment="1">
      <alignment horizontal="left" vertical="top" wrapText="1"/>
    </xf>
    <xf numFmtId="0" fontId="3" fillId="0" borderId="4" xfId="0" applyFont="1" applyBorder="1" applyAlignment="1">
      <alignment vertical="top" wrapText="1"/>
    </xf>
    <xf numFmtId="167" fontId="3" fillId="4" borderId="4" xfId="0" applyNumberFormat="1" applyFont="1" applyFill="1" applyBorder="1" applyAlignment="1">
      <alignment horizontal="right" vertical="top" wrapText="1"/>
    </xf>
    <xf numFmtId="49" fontId="6" fillId="4" borderId="9" xfId="0" applyNumberFormat="1" applyFont="1" applyFill="1" applyBorder="1" applyAlignment="1">
      <alignment horizontal="left" vertical="top" wrapText="1"/>
    </xf>
    <xf numFmtId="168" fontId="3" fillId="2" borderId="4" xfId="0" applyNumberFormat="1" applyFont="1" applyFill="1" applyBorder="1" applyAlignment="1">
      <alignment vertical="top" wrapText="1"/>
    </xf>
    <xf numFmtId="168" fontId="3" fillId="2" borderId="8" xfId="0" applyNumberFormat="1" applyFont="1" applyFill="1" applyBorder="1" applyAlignment="1">
      <alignment vertical="top" wrapText="1"/>
    </xf>
    <xf numFmtId="168" fontId="3" fillId="4" borderId="8" xfId="0" applyNumberFormat="1" applyFont="1" applyFill="1" applyBorder="1" applyAlignment="1">
      <alignment vertical="top" wrapText="1"/>
    </xf>
    <xf numFmtId="4" fontId="7" fillId="0" borderId="4" xfId="0" applyNumberFormat="1" applyFont="1" applyBorder="1" applyAlignment="1" applyProtection="1">
      <alignment horizontal="right" vertical="top" wrapText="1"/>
      <protection locked="0"/>
    </xf>
    <xf numFmtId="4" fontId="35" fillId="0" borderId="8" xfId="0" applyNumberFormat="1" applyFont="1" applyBorder="1" applyAlignment="1">
      <alignment vertical="top" wrapText="1"/>
    </xf>
    <xf numFmtId="0" fontId="4" fillId="0" borderId="4" xfId="0" applyFont="1" applyBorder="1" applyAlignment="1">
      <alignment vertical="top" wrapText="1"/>
    </xf>
    <xf numFmtId="49" fontId="35" fillId="0" borderId="8" xfId="0" applyNumberFormat="1" applyFont="1" applyBorder="1" applyAlignment="1">
      <alignment horizontal="left" vertical="top" wrapText="1"/>
    </xf>
    <xf numFmtId="4" fontId="0" fillId="0" borderId="0" xfId="0" applyNumberFormat="1"/>
    <xf numFmtId="164" fontId="0" fillId="0" borderId="0" xfId="0" applyNumberFormat="1" applyAlignment="1">
      <alignment wrapText="1"/>
    </xf>
    <xf numFmtId="4" fontId="0" fillId="0" borderId="0" xfId="0" applyNumberFormat="1" applyAlignment="1">
      <alignment wrapText="1"/>
    </xf>
    <xf numFmtId="4" fontId="36" fillId="0" borderId="0" xfId="0" applyNumberFormat="1" applyFont="1" applyAlignment="1">
      <alignment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165" fontId="3" fillId="0" borderId="8" xfId="10" applyFont="1" applyBorder="1" applyAlignment="1">
      <alignment vertical="top" wrapText="1"/>
    </xf>
    <xf numFmtId="9" fontId="3" fillId="4" borderId="8" xfId="9" applyFont="1" applyFill="1" applyBorder="1" applyAlignment="1" applyProtection="1">
      <alignment horizontal="right" vertical="top" wrapText="1"/>
      <protection locked="0"/>
    </xf>
    <xf numFmtId="0" fontId="3" fillId="2" borderId="8" xfId="0" applyFont="1" applyFill="1" applyBorder="1" applyAlignment="1">
      <alignment horizontal="center" vertical="top" wrapText="1"/>
    </xf>
    <xf numFmtId="166" fontId="3" fillId="0" borderId="8" xfId="0" applyNumberFormat="1" applyFont="1" applyBorder="1" applyAlignment="1">
      <alignment horizontal="center" vertical="top" wrapText="1"/>
    </xf>
    <xf numFmtId="166" fontId="3" fillId="0" borderId="8" xfId="0" applyNumberFormat="1" applyFont="1" applyBorder="1" applyAlignment="1" applyProtection="1">
      <alignment horizontal="center" vertical="top" wrapText="1"/>
      <protection locked="0"/>
    </xf>
    <xf numFmtId="0" fontId="37" fillId="0" borderId="0" xfId="0" applyFont="1"/>
    <xf numFmtId="164" fontId="37" fillId="0" borderId="0" xfId="0" applyNumberFormat="1" applyFont="1"/>
    <xf numFmtId="165" fontId="7" fillId="0" borderId="2" xfId="10" applyFont="1" applyFill="1" applyBorder="1" applyAlignment="1">
      <alignment horizontal="right" vertical="center" wrapText="1"/>
    </xf>
    <xf numFmtId="0" fontId="0" fillId="0" borderId="0" xfId="0" applyAlignment="1">
      <alignment horizontal="right" wrapText="1"/>
    </xf>
    <xf numFmtId="0" fontId="7" fillId="0" borderId="14" xfId="0" applyFont="1" applyBorder="1" applyAlignment="1">
      <alignment vertical="top" wrapText="1"/>
    </xf>
    <xf numFmtId="166" fontId="3" fillId="0" borderId="4" xfId="0" applyNumberFormat="1" applyFont="1" applyBorder="1" applyAlignment="1" applyProtection="1">
      <alignment horizontal="right" vertical="top" wrapText="1"/>
      <protection locked="0"/>
    </xf>
    <xf numFmtId="0" fontId="28" fillId="0" borderId="14" xfId="0" applyFont="1" applyBorder="1" applyAlignment="1">
      <alignment vertical="center" wrapText="1"/>
    </xf>
    <xf numFmtId="0" fontId="8" fillId="0" borderId="8" xfId="0" applyFont="1" applyBorder="1" applyAlignment="1">
      <alignment vertical="top" wrapText="1"/>
    </xf>
    <xf numFmtId="0" fontId="3" fillId="0" borderId="3" xfId="0" applyFont="1" applyBorder="1" applyAlignment="1">
      <alignment vertical="top" wrapText="1"/>
    </xf>
    <xf numFmtId="166" fontId="4" fillId="0" borderId="4" xfId="0" applyNumberFormat="1" applyFont="1" applyBorder="1" applyAlignment="1" applyProtection="1">
      <alignment horizontal="right" vertical="top" wrapText="1"/>
      <protection locked="0"/>
    </xf>
    <xf numFmtId="9" fontId="3" fillId="0" borderId="4" xfId="9" applyFont="1" applyFill="1" applyBorder="1" applyAlignment="1">
      <alignment horizontal="right" vertical="top" wrapText="1"/>
    </xf>
    <xf numFmtId="9" fontId="3" fillId="0" borderId="8" xfId="9" applyFont="1" applyFill="1" applyBorder="1" applyAlignment="1" applyProtection="1">
      <alignment horizontal="right" vertical="top" wrapText="1"/>
      <protection locked="0"/>
    </xf>
    <xf numFmtId="9" fontId="3" fillId="0" borderId="8" xfId="9" applyFont="1" applyFill="1" applyBorder="1" applyAlignment="1">
      <alignment vertical="top" wrapText="1"/>
    </xf>
    <xf numFmtId="4" fontId="4" fillId="0" borderId="2" xfId="0" applyNumberFormat="1" applyFont="1" applyBorder="1" applyAlignment="1">
      <alignment horizontal="right" vertical="center" wrapText="1"/>
    </xf>
    <xf numFmtId="0" fontId="2" fillId="0" borderId="0" xfId="0" applyFont="1" applyAlignment="1">
      <alignment vertical="center" wrapText="1"/>
    </xf>
    <xf numFmtId="0" fontId="2" fillId="0" borderId="8" xfId="0" applyFont="1" applyBorder="1" applyAlignment="1">
      <alignment vertical="center" wrapText="1"/>
    </xf>
    <xf numFmtId="4" fontId="3" fillId="0" borderId="16" xfId="0" applyNumberFormat="1" applyFont="1" applyBorder="1" applyAlignment="1">
      <alignment horizontal="center" vertical="center" wrapText="1"/>
    </xf>
    <xf numFmtId="0" fontId="28" fillId="4" borderId="0" xfId="0" applyFont="1" applyFill="1"/>
    <xf numFmtId="4" fontId="3" fillId="0" borderId="8" xfId="0" applyNumberFormat="1" applyFont="1" applyBorder="1" applyAlignment="1">
      <alignment horizontal="center"/>
    </xf>
    <xf numFmtId="4" fontId="3" fillId="0" borderId="8" xfId="0" applyNumberFormat="1" applyFont="1" applyBorder="1" applyAlignment="1">
      <alignment horizontal="center" wrapText="1"/>
    </xf>
    <xf numFmtId="4" fontId="3" fillId="4" borderId="8" xfId="0" applyNumberFormat="1" applyFont="1" applyFill="1" applyBorder="1" applyAlignment="1">
      <alignment horizontal="center"/>
    </xf>
    <xf numFmtId="4" fontId="3" fillId="4" borderId="8" xfId="0" applyNumberFormat="1" applyFont="1" applyFill="1" applyBorder="1" applyAlignment="1">
      <alignment horizontal="center" wrapText="1"/>
    </xf>
    <xf numFmtId="4" fontId="3" fillId="2" borderId="8" xfId="0" applyNumberFormat="1" applyFont="1" applyFill="1" applyBorder="1" applyAlignment="1">
      <alignment horizontal="center"/>
    </xf>
    <xf numFmtId="4" fontId="3" fillId="4" borderId="5" xfId="0" applyNumberFormat="1" applyFont="1" applyFill="1" applyBorder="1" applyAlignment="1">
      <alignment horizontal="center"/>
    </xf>
    <xf numFmtId="4" fontId="3" fillId="4" borderId="11" xfId="0" applyNumberFormat="1" applyFont="1" applyFill="1" applyBorder="1" applyAlignment="1">
      <alignment horizontal="center" wrapText="1"/>
    </xf>
    <xf numFmtId="4" fontId="3" fillId="0" borderId="8" xfId="0" applyNumberFormat="1" applyFont="1" applyBorder="1" applyAlignment="1" applyProtection="1">
      <alignment horizontal="center"/>
      <protection locked="0"/>
    </xf>
    <xf numFmtId="4" fontId="3" fillId="4" borderId="5" xfId="0" applyNumberFormat="1" applyFont="1" applyFill="1" applyBorder="1" applyAlignment="1" applyProtection="1">
      <alignment horizontal="center"/>
      <protection locked="0"/>
    </xf>
    <xf numFmtId="4" fontId="3" fillId="0" borderId="5" xfId="0" applyNumberFormat="1" applyFont="1" applyBorder="1" applyAlignment="1">
      <alignment horizontal="center"/>
    </xf>
    <xf numFmtId="4" fontId="3" fillId="0" borderId="16" xfId="0" applyNumberFormat="1" applyFont="1" applyBorder="1" applyAlignment="1">
      <alignment horizontal="center" wrapText="1"/>
    </xf>
    <xf numFmtId="4" fontId="3" fillId="0" borderId="8" xfId="0" applyNumberFormat="1" applyFont="1" applyBorder="1" applyAlignment="1">
      <alignment horizontal="right" vertical="center" wrapText="1"/>
    </xf>
    <xf numFmtId="4" fontId="3" fillId="0" borderId="14" xfId="0" applyNumberFormat="1" applyFont="1" applyBorder="1" applyAlignment="1">
      <alignment horizontal="right" vertical="center" wrapText="1"/>
    </xf>
    <xf numFmtId="4" fontId="3" fillId="4" borderId="14" xfId="0" applyNumberFormat="1" applyFont="1" applyFill="1" applyBorder="1" applyAlignment="1">
      <alignment horizontal="right" vertical="center" wrapText="1"/>
    </xf>
    <xf numFmtId="4" fontId="3" fillId="4" borderId="8" xfId="0" applyNumberFormat="1" applyFont="1" applyFill="1" applyBorder="1" applyAlignment="1">
      <alignment horizontal="right" vertical="center" wrapText="1"/>
    </xf>
    <xf numFmtId="4" fontId="0" fillId="0" borderId="14" xfId="0" applyNumberFormat="1" applyBorder="1" applyAlignment="1">
      <alignment horizontal="right" vertical="center"/>
    </xf>
    <xf numFmtId="4" fontId="3" fillId="0" borderId="5" xfId="0" applyNumberFormat="1" applyFont="1" applyBorder="1" applyAlignment="1">
      <alignment horizontal="right" vertical="center" wrapText="1"/>
    </xf>
    <xf numFmtId="4" fontId="4" fillId="0" borderId="16" xfId="0" applyNumberFormat="1" applyFont="1" applyBorder="1" applyAlignment="1">
      <alignment horizontal="right" vertical="center" wrapText="1"/>
    </xf>
    <xf numFmtId="4" fontId="9" fillId="0" borderId="0" xfId="0" applyNumberFormat="1" applyFont="1" applyAlignment="1">
      <alignment horizontal="right" vertical="center"/>
    </xf>
    <xf numFmtId="4" fontId="3" fillId="4" borderId="5" xfId="0" applyNumberFormat="1" applyFont="1" applyFill="1" applyBorder="1" applyAlignment="1">
      <alignment horizontal="center" vertical="center" wrapText="1"/>
    </xf>
    <xf numFmtId="4" fontId="3" fillId="2" borderId="8" xfId="0" applyNumberFormat="1" applyFont="1" applyFill="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8" xfId="0" applyNumberFormat="1" applyFont="1" applyBorder="1" applyAlignment="1" applyProtection="1">
      <alignment horizontal="center" vertical="center" wrapText="1"/>
      <protection locked="0"/>
    </xf>
    <xf numFmtId="4" fontId="3" fillId="2" borderId="7" xfId="0" applyNumberFormat="1" applyFont="1" applyFill="1" applyBorder="1" applyAlignment="1">
      <alignment horizontal="center" vertical="center" wrapText="1"/>
    </xf>
    <xf numFmtId="4" fontId="3" fillId="4" borderId="15" xfId="0" applyNumberFormat="1" applyFont="1" applyFill="1" applyBorder="1" applyAlignment="1">
      <alignment horizontal="center" vertical="center" wrapText="1"/>
    </xf>
    <xf numFmtId="4" fontId="3" fillId="0" borderId="5" xfId="0" applyNumberFormat="1" applyFont="1" applyBorder="1" applyAlignment="1">
      <alignment horizontal="center" vertical="center" wrapText="1"/>
    </xf>
    <xf numFmtId="4" fontId="9" fillId="0" borderId="0" xfId="0" applyNumberFormat="1" applyFont="1" applyAlignment="1">
      <alignment horizontal="center" vertical="center"/>
    </xf>
    <xf numFmtId="4" fontId="9" fillId="0" borderId="0" xfId="0" applyNumberFormat="1" applyFont="1" applyAlignment="1">
      <alignment vertical="top"/>
    </xf>
    <xf numFmtId="0" fontId="3" fillId="0" borderId="0" xfId="0" applyFont="1" applyAlignment="1">
      <alignment vertical="top"/>
    </xf>
    <xf numFmtId="0" fontId="3" fillId="0" borderId="20" xfId="0" applyFont="1" applyBorder="1" applyAlignment="1">
      <alignment horizontal="center" vertical="top" wrapText="1"/>
    </xf>
    <xf numFmtId="49" fontId="4" fillId="0" borderId="15" xfId="0" applyNumberFormat="1" applyFont="1" applyBorder="1" applyAlignment="1">
      <alignment horizontal="left" vertical="top" wrapText="1"/>
    </xf>
    <xf numFmtId="164" fontId="4" fillId="0" borderId="15" xfId="0" applyNumberFormat="1" applyFont="1" applyBorder="1" applyAlignment="1">
      <alignment horizontal="right" vertical="top" wrapText="1"/>
    </xf>
    <xf numFmtId="0" fontId="3" fillId="2" borderId="14" xfId="0" applyFont="1" applyFill="1" applyBorder="1" applyAlignment="1">
      <alignment horizontal="center" vertical="top" wrapText="1"/>
    </xf>
    <xf numFmtId="164" fontId="3" fillId="2" borderId="8" xfId="0" applyNumberFormat="1" applyFont="1" applyFill="1" applyBorder="1" applyAlignment="1">
      <alignment vertical="top" wrapText="1"/>
    </xf>
    <xf numFmtId="49" fontId="4" fillId="2" borderId="8" xfId="0" applyNumberFormat="1" applyFont="1" applyFill="1" applyBorder="1" applyAlignment="1">
      <alignment vertical="top" wrapText="1"/>
    </xf>
    <xf numFmtId="164" fontId="6" fillId="2" borderId="8" xfId="0" applyNumberFormat="1" applyFont="1" applyFill="1" applyBorder="1" applyAlignment="1">
      <alignment vertical="top" wrapText="1"/>
    </xf>
    <xf numFmtId="0" fontId="3" fillId="0" borderId="14" xfId="0" applyFont="1" applyBorder="1" applyAlignment="1">
      <alignment horizontal="center" vertical="top" wrapText="1"/>
    </xf>
    <xf numFmtId="49" fontId="3" fillId="2" borderId="14" xfId="0" applyNumberFormat="1" applyFont="1" applyFill="1" applyBorder="1" applyAlignment="1">
      <alignment horizontal="center" vertical="top" wrapText="1"/>
    </xf>
    <xf numFmtId="49" fontId="3" fillId="2" borderId="8" xfId="0" applyNumberFormat="1" applyFont="1" applyFill="1" applyBorder="1" applyAlignment="1">
      <alignment vertical="top" wrapText="1"/>
    </xf>
    <xf numFmtId="0" fontId="4" fillId="0" borderId="14" xfId="0" applyFont="1" applyBorder="1" applyAlignment="1">
      <alignment horizontal="center" vertical="top" wrapText="1"/>
    </xf>
    <xf numFmtId="0" fontId="8" fillId="0" borderId="8" xfId="0" applyFont="1" applyBorder="1" applyAlignment="1">
      <alignment horizontal="left" vertical="top" wrapText="1"/>
    </xf>
    <xf numFmtId="49" fontId="7" fillId="2" borderId="14" xfId="0" applyNumberFormat="1" applyFont="1" applyFill="1" applyBorder="1" applyAlignment="1">
      <alignment horizontal="center" vertical="top" wrapText="1"/>
    </xf>
    <xf numFmtId="49" fontId="7" fillId="0" borderId="8" xfId="0" applyNumberFormat="1" applyFont="1" applyBorder="1" applyAlignment="1">
      <alignment vertical="top" wrapText="1"/>
    </xf>
    <xf numFmtId="164" fontId="3" fillId="0" borderId="8" xfId="0" applyNumberFormat="1" applyFont="1" applyBorder="1" applyAlignment="1">
      <alignment vertical="top" wrapText="1"/>
    </xf>
    <xf numFmtId="49" fontId="7" fillId="2" borderId="16" xfId="0" applyNumberFormat="1" applyFont="1" applyFill="1" applyBorder="1" applyAlignment="1">
      <alignment horizontal="center" vertical="top" wrapText="1"/>
    </xf>
    <xf numFmtId="49" fontId="4" fillId="2" borderId="16" xfId="0" applyNumberFormat="1" applyFont="1" applyFill="1" applyBorder="1" applyAlignment="1">
      <alignment vertical="top" wrapText="1"/>
    </xf>
    <xf numFmtId="164" fontId="4" fillId="2" borderId="16" xfId="0" applyNumberFormat="1" applyFont="1" applyFill="1" applyBorder="1" applyAlignment="1">
      <alignment vertical="top" wrapText="1"/>
    </xf>
    <xf numFmtId="49" fontId="6" fillId="2" borderId="16" xfId="0" applyNumberFormat="1" applyFont="1" applyFill="1" applyBorder="1" applyAlignment="1">
      <alignment vertical="top" wrapText="1"/>
    </xf>
    <xf numFmtId="0" fontId="7" fillId="4" borderId="14" xfId="0" applyFont="1" applyFill="1" applyBorder="1" applyAlignment="1">
      <alignment horizontal="center" vertical="top" wrapText="1"/>
    </xf>
    <xf numFmtId="49" fontId="7" fillId="4" borderId="8" xfId="0" applyNumberFormat="1" applyFont="1" applyFill="1" applyBorder="1" applyAlignment="1">
      <alignment vertical="top" wrapText="1"/>
    </xf>
    <xf numFmtId="0" fontId="7" fillId="0" borderId="14" xfId="0" applyFont="1" applyBorder="1" applyAlignment="1">
      <alignment horizontal="center" vertical="top" wrapText="1"/>
    </xf>
    <xf numFmtId="164" fontId="6" fillId="2" borderId="16" xfId="0" applyNumberFormat="1" applyFont="1" applyFill="1" applyBorder="1" applyAlignment="1">
      <alignment vertical="top" wrapText="1"/>
    </xf>
    <xf numFmtId="49" fontId="7" fillId="2" borderId="8" xfId="0" applyNumberFormat="1" applyFont="1" applyFill="1" applyBorder="1" applyAlignment="1">
      <alignment vertical="top" wrapText="1"/>
    </xf>
    <xf numFmtId="3" fontId="3" fillId="0" borderId="8" xfId="9" applyNumberFormat="1" applyFont="1" applyFill="1" applyBorder="1" applyAlignment="1" applyProtection="1">
      <alignment horizontal="right" vertical="top" wrapText="1"/>
      <protection locked="0"/>
    </xf>
    <xf numFmtId="0" fontId="34" fillId="4" borderId="0" xfId="0" applyFont="1" applyFill="1"/>
    <xf numFmtId="167" fontId="3" fillId="0" borderId="20" xfId="0" applyNumberFormat="1" applyFont="1" applyBorder="1" applyAlignment="1">
      <alignment horizontal="right" vertical="top" wrapText="1"/>
    </xf>
    <xf numFmtId="166" fontId="3" fillId="0" borderId="20" xfId="0" applyNumberFormat="1" applyFont="1" applyBorder="1" applyAlignment="1">
      <alignment horizontal="right" vertical="top" wrapText="1"/>
    </xf>
    <xf numFmtId="0" fontId="38" fillId="0" borderId="14" xfId="0" applyFont="1" applyBorder="1" applyAlignment="1">
      <alignment vertical="center" wrapText="1"/>
    </xf>
    <xf numFmtId="0" fontId="39" fillId="0" borderId="14" xfId="0" applyFont="1" applyBorder="1" applyAlignment="1">
      <alignment horizontal="center" vertical="center" wrapText="1"/>
    </xf>
    <xf numFmtId="0" fontId="39" fillId="0" borderId="14" xfId="0" applyFont="1" applyBorder="1" applyAlignment="1">
      <alignment vertical="center" wrapText="1"/>
    </xf>
    <xf numFmtId="0" fontId="9" fillId="0" borderId="14" xfId="0" applyFont="1" applyBorder="1" applyAlignment="1">
      <alignment vertical="center" wrapText="1"/>
    </xf>
    <xf numFmtId="0" fontId="3" fillId="4" borderId="3" xfId="0" applyFont="1" applyFill="1" applyBorder="1" applyAlignment="1">
      <alignment vertical="top" wrapText="1"/>
    </xf>
    <xf numFmtId="0" fontId="3" fillId="4" borderId="4" xfId="0" applyFont="1" applyFill="1" applyBorder="1" applyAlignment="1">
      <alignment vertical="top" wrapText="1"/>
    </xf>
    <xf numFmtId="0" fontId="3" fillId="4" borderId="4" xfId="0" applyFont="1" applyFill="1" applyBorder="1" applyAlignment="1">
      <alignment horizontal="center" vertical="top" wrapText="1"/>
    </xf>
    <xf numFmtId="0" fontId="3" fillId="4" borderId="9" xfId="0" applyFont="1" applyFill="1" applyBorder="1" applyAlignment="1">
      <alignment vertical="top" wrapText="1"/>
    </xf>
    <xf numFmtId="0" fontId="3" fillId="2" borderId="19" xfId="0" applyFont="1" applyFill="1" applyBorder="1" applyAlignment="1">
      <alignment vertical="top" wrapText="1"/>
    </xf>
    <xf numFmtId="4" fontId="3" fillId="0" borderId="2" xfId="0" applyNumberFormat="1" applyFont="1" applyBorder="1" applyAlignment="1">
      <alignment horizontal="right" vertical="center" wrapText="1"/>
    </xf>
    <xf numFmtId="49" fontId="4" fillId="0" borderId="0" xfId="0" applyNumberFormat="1" applyFont="1" applyAlignment="1">
      <alignment horizontal="right" vertical="top"/>
    </xf>
    <xf numFmtId="49" fontId="7" fillId="0" borderId="0" xfId="0" applyNumberFormat="1" applyFont="1" applyAlignment="1">
      <alignment horizontal="right" vertical="top"/>
    </xf>
    <xf numFmtId="0" fontId="41" fillId="0" borderId="0" xfId="0" applyFont="1"/>
    <xf numFmtId="49" fontId="0" fillId="0" borderId="4" xfId="0" applyNumberFormat="1" applyBorder="1" applyAlignment="1">
      <alignment horizontal="left" vertical="top" wrapText="1"/>
    </xf>
    <xf numFmtId="4" fontId="3" fillId="0" borderId="4" xfId="0" applyNumberFormat="1" applyFont="1" applyBorder="1" applyAlignment="1">
      <alignment vertical="top" wrapText="1"/>
    </xf>
    <xf numFmtId="0" fontId="28" fillId="0" borderId="14" xfId="0" applyFont="1" applyBorder="1" applyAlignment="1">
      <alignment horizontal="center" vertical="center" wrapText="1"/>
    </xf>
    <xf numFmtId="4" fontId="3" fillId="0" borderId="14" xfId="0" applyNumberFormat="1" applyFont="1" applyBorder="1" applyAlignment="1">
      <alignment horizontal="center" vertical="center"/>
    </xf>
    <xf numFmtId="167" fontId="3" fillId="0" borderId="4" xfId="0" applyNumberFormat="1" applyFont="1" applyBorder="1" applyAlignment="1">
      <alignment vertical="top" wrapText="1"/>
    </xf>
    <xf numFmtId="167" fontId="3" fillId="0" borderId="8" xfId="0" applyNumberFormat="1" applyFont="1" applyBorder="1" applyAlignment="1">
      <alignment vertical="top" wrapText="1"/>
    </xf>
    <xf numFmtId="0" fontId="3" fillId="0" borderId="14" xfId="0" applyFont="1" applyBorder="1" applyAlignment="1">
      <alignment vertical="center"/>
    </xf>
    <xf numFmtId="167" fontId="7" fillId="0" borderId="4" xfId="0" applyNumberFormat="1" applyFont="1" applyBorder="1" applyAlignment="1">
      <alignment vertical="top" wrapText="1"/>
    </xf>
    <xf numFmtId="0" fontId="7" fillId="2" borderId="4" xfId="0" applyFont="1" applyFill="1" applyBorder="1" applyAlignment="1">
      <alignment horizontal="center" vertical="top" wrapText="1"/>
    </xf>
    <xf numFmtId="0" fontId="7" fillId="2" borderId="8" xfId="0" applyFont="1" applyFill="1" applyBorder="1" applyAlignment="1">
      <alignment horizontal="center" vertical="top" wrapText="1"/>
    </xf>
    <xf numFmtId="169" fontId="3" fillId="4" borderId="14" xfId="0" applyNumberFormat="1" applyFont="1" applyFill="1" applyBorder="1" applyAlignment="1">
      <alignment horizontal="right" vertical="center" wrapText="1"/>
    </xf>
    <xf numFmtId="49" fontId="4" fillId="4" borderId="20" xfId="0" applyNumberFormat="1" applyFont="1" applyFill="1" applyBorder="1" applyAlignment="1">
      <alignment horizontal="left" vertical="top" wrapText="1"/>
    </xf>
    <xf numFmtId="49" fontId="3" fillId="4" borderId="20" xfId="0" applyNumberFormat="1" applyFont="1" applyFill="1" applyBorder="1" applyAlignment="1">
      <alignment horizontal="center" vertical="top" wrapText="1"/>
    </xf>
    <xf numFmtId="167" fontId="3" fillId="4" borderId="20" xfId="0" applyNumberFormat="1" applyFont="1" applyFill="1" applyBorder="1" applyAlignment="1">
      <alignment horizontal="right" vertical="top" wrapText="1"/>
    </xf>
    <xf numFmtId="169" fontId="3" fillId="4" borderId="20" xfId="0" applyNumberFormat="1" applyFont="1" applyFill="1" applyBorder="1" applyAlignment="1">
      <alignment horizontal="right" vertical="top" wrapText="1"/>
    </xf>
    <xf numFmtId="169" fontId="3" fillId="0" borderId="14" xfId="0" applyNumberFormat="1" applyFont="1" applyBorder="1" applyAlignment="1">
      <alignment horizontal="right" vertical="top" wrapText="1"/>
    </xf>
    <xf numFmtId="169" fontId="3" fillId="2" borderId="14" xfId="0" applyNumberFormat="1" applyFont="1" applyFill="1" applyBorder="1" applyAlignment="1">
      <alignment vertical="top" wrapText="1"/>
    </xf>
    <xf numFmtId="169" fontId="3" fillId="0" borderId="14" xfId="0" applyNumberFormat="1" applyFont="1" applyBorder="1" applyAlignment="1">
      <alignment vertical="top" wrapText="1"/>
    </xf>
    <xf numFmtId="169" fontId="3" fillId="0" borderId="14" xfId="0" applyNumberFormat="1" applyFont="1" applyBorder="1" applyAlignment="1">
      <alignment horizontal="center" vertical="center" wrapText="1"/>
    </xf>
    <xf numFmtId="4" fontId="3" fillId="0" borderId="14" xfId="0" applyNumberFormat="1" applyFont="1" applyBorder="1" applyAlignment="1">
      <alignment vertical="top" wrapText="1"/>
    </xf>
    <xf numFmtId="4" fontId="3" fillId="2" borderId="14" xfId="0" applyNumberFormat="1" applyFont="1" applyFill="1" applyBorder="1" applyAlignment="1">
      <alignment vertical="top" wrapText="1"/>
    </xf>
    <xf numFmtId="0" fontId="3" fillId="4" borderId="14" xfId="0" applyFont="1" applyFill="1" applyBorder="1" applyAlignment="1">
      <alignment horizontal="left" vertical="center" wrapText="1"/>
    </xf>
    <xf numFmtId="4" fontId="3" fillId="4" borderId="14" xfId="0" applyNumberFormat="1" applyFont="1" applyFill="1" applyBorder="1" applyAlignment="1">
      <alignment vertical="top" wrapText="1"/>
    </xf>
    <xf numFmtId="0" fontId="4" fillId="2" borderId="14" xfId="0" applyFont="1" applyFill="1" applyBorder="1" applyAlignment="1">
      <alignment vertical="center" wrapText="1"/>
    </xf>
    <xf numFmtId="0" fontId="3" fillId="0" borderId="14" xfId="0" applyFont="1" applyBorder="1" applyAlignment="1">
      <alignment horizontal="left" vertical="center" wrapText="1"/>
    </xf>
    <xf numFmtId="4" fontId="3" fillId="0" borderId="14" xfId="0" applyNumberFormat="1" applyFont="1" applyBorder="1" applyAlignment="1">
      <alignment horizontal="right" vertical="top" wrapText="1"/>
    </xf>
    <xf numFmtId="167" fontId="3" fillId="4" borderId="14" xfId="0" applyNumberFormat="1" applyFont="1" applyFill="1" applyBorder="1" applyAlignment="1">
      <alignment horizontal="right" vertical="top" wrapText="1"/>
    </xf>
    <xf numFmtId="4" fontId="3" fillId="4" borderId="14" xfId="0" applyNumberFormat="1" applyFont="1" applyFill="1" applyBorder="1" applyAlignment="1">
      <alignment horizontal="right" vertical="top" wrapText="1"/>
    </xf>
    <xf numFmtId="0" fontId="3" fillId="4" borderId="14" xfId="0" applyFont="1" applyFill="1" applyBorder="1" applyAlignment="1">
      <alignment horizontal="center" vertical="top" wrapText="1"/>
    </xf>
    <xf numFmtId="4" fontId="3" fillId="5" borderId="14" xfId="0" applyNumberFormat="1" applyFont="1" applyFill="1" applyBorder="1" applyAlignment="1">
      <alignment vertical="top" wrapText="1"/>
    </xf>
    <xf numFmtId="49" fontId="3" fillId="4" borderId="14" xfId="0" applyNumberFormat="1" applyFont="1" applyFill="1" applyBorder="1" applyAlignment="1">
      <alignment horizontal="center" vertical="top" wrapText="1"/>
    </xf>
    <xf numFmtId="167" fontId="28" fillId="4" borderId="14" xfId="0" applyNumberFormat="1" applyFont="1" applyFill="1" applyBorder="1" applyAlignment="1">
      <alignment horizontal="right" vertical="top" wrapText="1"/>
    </xf>
    <xf numFmtId="4" fontId="3" fillId="4" borderId="14" xfId="0" applyNumberFormat="1" applyFont="1" applyFill="1" applyBorder="1" applyAlignment="1" applyProtection="1">
      <alignment horizontal="right" vertical="top" wrapText="1"/>
      <protection locked="0"/>
    </xf>
    <xf numFmtId="167" fontId="28" fillId="0" borderId="14" xfId="0" applyNumberFormat="1" applyFont="1" applyBorder="1" applyAlignment="1">
      <alignment horizontal="right" vertical="top" wrapText="1"/>
    </xf>
    <xf numFmtId="4" fontId="3" fillId="0" borderId="14" xfId="0" applyNumberFormat="1" applyFont="1" applyBorder="1" applyAlignment="1" applyProtection="1">
      <alignment horizontal="right" vertical="top" wrapText="1"/>
      <protection locked="0"/>
    </xf>
    <xf numFmtId="0" fontId="3" fillId="0" borderId="19" xfId="0" applyFont="1" applyBorder="1" applyAlignment="1">
      <alignment vertical="top" wrapText="1"/>
    </xf>
    <xf numFmtId="0" fontId="16" fillId="0" borderId="19" xfId="0" applyFont="1" applyBorder="1" applyAlignment="1">
      <alignment vertical="top" wrapText="1"/>
    </xf>
    <xf numFmtId="4" fontId="3" fillId="0" borderId="19" xfId="0" applyNumberFormat="1" applyFont="1" applyBorder="1" applyAlignment="1">
      <alignment vertical="top" wrapText="1"/>
    </xf>
    <xf numFmtId="49" fontId="12" fillId="0" borderId="6" xfId="0" applyNumberFormat="1" applyFont="1" applyBorder="1" applyAlignment="1">
      <alignment vertical="top" wrapText="1"/>
    </xf>
    <xf numFmtId="49" fontId="13" fillId="0" borderId="6" xfId="0" applyNumberFormat="1" applyFont="1" applyBorder="1" applyAlignment="1">
      <alignment vertical="top" wrapText="1"/>
    </xf>
    <xf numFmtId="0" fontId="12" fillId="0" borderId="6" xfId="0" applyFont="1" applyBorder="1" applyAlignment="1">
      <alignment vertical="top" wrapText="1"/>
    </xf>
    <xf numFmtId="0" fontId="13" fillId="0" borderId="6" xfId="0" applyFont="1" applyBorder="1" applyAlignment="1">
      <alignment vertical="top" wrapText="1"/>
    </xf>
    <xf numFmtId="49" fontId="4" fillId="0" borderId="6" xfId="0" applyNumberFormat="1" applyFont="1" applyBorder="1" applyAlignment="1">
      <alignment vertical="top" wrapText="1"/>
    </xf>
    <xf numFmtId="49" fontId="12" fillId="0" borderId="6" xfId="0" applyNumberFormat="1" applyFont="1" applyBorder="1" applyAlignment="1">
      <alignment horizontal="left" vertical="top" wrapText="1"/>
    </xf>
    <xf numFmtId="49" fontId="13" fillId="0" borderId="6" xfId="0" applyNumberFormat="1" applyFont="1" applyBorder="1" applyAlignment="1">
      <alignment horizontal="left" vertical="top" wrapText="1"/>
    </xf>
    <xf numFmtId="0" fontId="4" fillId="2" borderId="1" xfId="0" applyFont="1" applyFill="1" applyBorder="1" applyAlignment="1">
      <alignment vertical="top" wrapText="1"/>
    </xf>
    <xf numFmtId="0" fontId="4" fillId="2" borderId="5" xfId="0" applyFont="1" applyFill="1" applyBorder="1" applyAlignment="1">
      <alignment vertical="top" wrapText="1"/>
    </xf>
    <xf numFmtId="0" fontId="4" fillId="2" borderId="11" xfId="0" applyFont="1" applyFill="1" applyBorder="1" applyAlignment="1">
      <alignment vertical="top" wrapText="1"/>
    </xf>
    <xf numFmtId="49" fontId="4" fillId="4" borderId="1" xfId="0" applyNumberFormat="1" applyFont="1" applyFill="1" applyBorder="1" applyAlignment="1">
      <alignment horizontal="left" vertical="top" wrapText="1"/>
    </xf>
    <xf numFmtId="49" fontId="4" fillId="4" borderId="5" xfId="0" applyNumberFormat="1" applyFont="1" applyFill="1" applyBorder="1" applyAlignment="1">
      <alignment horizontal="left" vertical="top" wrapText="1"/>
    </xf>
    <xf numFmtId="49" fontId="4" fillId="4" borderId="11" xfId="0" applyNumberFormat="1" applyFont="1" applyFill="1" applyBorder="1" applyAlignment="1">
      <alignment horizontal="left" vertical="top" wrapText="1"/>
    </xf>
    <xf numFmtId="49" fontId="4" fillId="4" borderId="6" xfId="0" applyNumberFormat="1" applyFont="1" applyFill="1" applyBorder="1" applyAlignment="1">
      <alignment horizontal="left" vertical="top" wrapText="1"/>
    </xf>
    <xf numFmtId="49" fontId="4" fillId="4" borderId="13" xfId="0" applyNumberFormat="1" applyFont="1" applyFill="1" applyBorder="1" applyAlignment="1">
      <alignment horizontal="left" vertical="top" wrapText="1"/>
    </xf>
    <xf numFmtId="0" fontId="4" fillId="4" borderId="17" xfId="0" applyFont="1" applyFill="1" applyBorder="1" applyAlignment="1">
      <alignment vertical="top" wrapText="1"/>
    </xf>
    <xf numFmtId="0" fontId="4" fillId="4" borderId="7" xfId="0" applyFont="1" applyFill="1" applyBorder="1" applyAlignment="1">
      <alignment vertical="top" wrapText="1"/>
    </xf>
    <xf numFmtId="0" fontId="4" fillId="4" borderId="15" xfId="0" applyFont="1" applyFill="1" applyBorder="1" applyAlignment="1">
      <alignment vertical="top" wrapText="1"/>
    </xf>
    <xf numFmtId="0" fontId="3" fillId="4" borderId="12" xfId="0" applyFont="1" applyFill="1" applyBorder="1" applyAlignment="1">
      <alignment vertical="top" wrapText="1"/>
    </xf>
    <xf numFmtId="0" fontId="3" fillId="4" borderId="0" xfId="0" applyFont="1" applyFill="1" applyAlignment="1">
      <alignment vertical="top" wrapText="1"/>
    </xf>
    <xf numFmtId="0" fontId="3" fillId="4" borderId="8" xfId="0" applyFont="1" applyFill="1" applyBorder="1" applyAlignment="1">
      <alignment vertical="top" wrapText="1"/>
    </xf>
    <xf numFmtId="0" fontId="28" fillId="4" borderId="12" xfId="0" applyFont="1" applyFill="1" applyBorder="1" applyAlignment="1">
      <alignment vertical="top" wrapText="1"/>
    </xf>
    <xf numFmtId="0" fontId="28" fillId="4" borderId="0" xfId="0" applyFont="1" applyFill="1" applyAlignment="1">
      <alignment vertical="top" wrapText="1"/>
    </xf>
    <xf numFmtId="0" fontId="28" fillId="4" borderId="8" xfId="0" applyFont="1" applyFill="1" applyBorder="1" applyAlignment="1">
      <alignment vertical="top" wrapText="1"/>
    </xf>
    <xf numFmtId="49" fontId="4" fillId="4" borderId="12" xfId="0" applyNumberFormat="1" applyFont="1" applyFill="1" applyBorder="1" applyAlignment="1">
      <alignment horizontal="left" vertical="top" wrapText="1"/>
    </xf>
    <xf numFmtId="49" fontId="4" fillId="4" borderId="0" xfId="0" applyNumberFormat="1" applyFont="1" applyFill="1" applyAlignment="1">
      <alignment horizontal="left" vertical="top" wrapText="1"/>
    </xf>
    <xf numFmtId="49" fontId="4" fillId="4" borderId="8" xfId="0" applyNumberFormat="1" applyFont="1" applyFill="1" applyBorder="1" applyAlignment="1">
      <alignment horizontal="left" vertical="top" wrapText="1"/>
    </xf>
    <xf numFmtId="49" fontId="3" fillId="4" borderId="5" xfId="0" applyNumberFormat="1" applyFont="1" applyFill="1" applyBorder="1" applyAlignment="1">
      <alignment horizontal="left" vertical="top" wrapText="1"/>
    </xf>
    <xf numFmtId="0" fontId="0" fillId="0" borderId="5" xfId="0" applyBorder="1" applyAlignment="1">
      <alignment horizontal="left" vertical="top"/>
    </xf>
    <xf numFmtId="0" fontId="0" fillId="0" borderId="11" xfId="0" applyBorder="1" applyAlignment="1">
      <alignment horizontal="left" vertical="top"/>
    </xf>
    <xf numFmtId="164" fontId="3" fillId="0" borderId="14" xfId="0" applyNumberFormat="1" applyFont="1" applyBorder="1" applyAlignment="1">
      <alignment horizontal="right" vertical="top" wrapText="1"/>
    </xf>
    <xf numFmtId="164" fontId="6" fillId="2" borderId="14" xfId="0" applyNumberFormat="1" applyFont="1" applyFill="1" applyBorder="1" applyAlignment="1">
      <alignment vertical="top" wrapText="1"/>
    </xf>
    <xf numFmtId="164" fontId="3" fillId="2" borderId="14" xfId="0" applyNumberFormat="1" applyFont="1" applyFill="1" applyBorder="1" applyAlignment="1">
      <alignment vertical="top" wrapText="1"/>
    </xf>
    <xf numFmtId="0" fontId="3" fillId="0" borderId="21" xfId="0" applyFont="1" applyBorder="1" applyAlignment="1">
      <alignment horizontal="center" vertical="top" wrapText="1"/>
    </xf>
    <xf numFmtId="49" fontId="4" fillId="0" borderId="22" xfId="0" applyNumberFormat="1" applyFont="1" applyBorder="1" applyAlignment="1">
      <alignment horizontal="left" vertical="top" wrapText="1"/>
    </xf>
    <xf numFmtId="164" fontId="6" fillId="0" borderId="22" xfId="0" applyNumberFormat="1" applyFont="1" applyBorder="1" applyAlignment="1">
      <alignment horizontal="right" vertical="top" wrapText="1"/>
    </xf>
    <xf numFmtId="49" fontId="7" fillId="0" borderId="12" xfId="0" applyNumberFormat="1" applyFont="1" applyBorder="1" applyAlignment="1">
      <alignment horizontal="left" vertical="top" wrapText="1"/>
    </xf>
    <xf numFmtId="49" fontId="7" fillId="0" borderId="0" xfId="0" applyNumberFormat="1" applyFont="1" applyBorder="1" applyAlignment="1">
      <alignment horizontal="left" vertical="top" wrapText="1"/>
    </xf>
    <xf numFmtId="49" fontId="7" fillId="0" borderId="0" xfId="0" applyNumberFormat="1" applyFont="1" applyBorder="1" applyAlignment="1">
      <alignment horizontal="center" vertical="top" wrapText="1"/>
    </xf>
    <xf numFmtId="167" fontId="7" fillId="0" borderId="0" xfId="0" applyNumberFormat="1" applyFont="1" applyBorder="1" applyAlignment="1">
      <alignment horizontal="right" vertical="top" wrapText="1"/>
    </xf>
    <xf numFmtId="166" fontId="7" fillId="0" borderId="0" xfId="0" applyNumberFormat="1" applyFont="1" applyBorder="1" applyAlignment="1" applyProtection="1">
      <alignment horizontal="right" vertical="top" wrapText="1"/>
      <protection locked="0"/>
    </xf>
    <xf numFmtId="0" fontId="4" fillId="0" borderId="0" xfId="0" applyFont="1" applyAlignment="1">
      <alignment horizontal="right" vertical="top"/>
    </xf>
  </cellXfs>
  <cellStyles count="11">
    <cellStyle name="Comma" xfId="10" builtinId="3"/>
    <cellStyle name="Comma 2" xfId="3" xr:uid="{4FF234FF-B6AA-491F-AE9C-DD16DC491E26}"/>
    <cellStyle name="Comma 2 4" xfId="8" xr:uid="{C631D9F7-BC61-450D-B7B9-64A3F3013BD7}"/>
    <cellStyle name="Comma0 2" xfId="4" xr:uid="{1A359EC0-87C2-45CF-929A-340FBF73F89D}"/>
    <cellStyle name="Normal" xfId="0" builtinId="0"/>
    <cellStyle name="Normal 2" xfId="1" xr:uid="{92E778F4-7EF6-4615-9FC4-A05AA5AB9ECA}"/>
    <cellStyle name="Normal 2 2" xfId="5" xr:uid="{BAFB21D5-3E1D-490A-883E-AEBA0FDAACFF}"/>
    <cellStyle name="Normal 2 2 2 2" xfId="7" xr:uid="{E2A39BD6-379C-4EBA-9ABC-28FD0FA9C8E1}"/>
    <cellStyle name="Normal 2 3" xfId="2" xr:uid="{C282BA56-B05A-4BD8-A8A5-DAA08815511F}"/>
    <cellStyle name="OPSKRIF" xfId="6" xr:uid="{9B7BF622-FEE6-4665-AD38-93A402670A72}"/>
    <cellStyle name="Per cent" xfId="9"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8A04-733A-41B3-AD5D-18A3EB719D1E}">
  <sheetPr>
    <tabColor theme="7" tint="0.39997558519241921"/>
  </sheetPr>
  <dimension ref="A1:I98"/>
  <sheetViews>
    <sheetView tabSelected="1" view="pageBreakPreview" zoomScale="60" zoomScaleNormal="70" workbookViewId="0">
      <pane xSplit="2" ySplit="5" topLeftCell="C56" activePane="bottomRight" state="frozen"/>
      <selection activeCell="A3" sqref="A3"/>
      <selection pane="topRight" activeCell="A3" sqref="A3"/>
      <selection pane="bottomLeft" activeCell="A3" sqref="A3"/>
      <selection pane="bottomRight" activeCell="C74" sqref="C74"/>
    </sheetView>
  </sheetViews>
  <sheetFormatPr defaultRowHeight="14.4" x14ac:dyDescent="0.3"/>
  <cols>
    <col min="1" max="1" width="5.33203125" customWidth="1"/>
    <col min="2" max="2" width="13.109375" customWidth="1"/>
    <col min="3" max="3" width="75.33203125" customWidth="1"/>
    <col min="4" max="4" width="18.33203125" customWidth="1"/>
    <col min="5" max="5" width="7" customWidth="1"/>
    <col min="6" max="6" width="30.109375" customWidth="1"/>
    <col min="7" max="7" width="3.5546875" customWidth="1"/>
    <col min="8" max="8" width="26.5546875" customWidth="1"/>
    <col min="9" max="9" width="11.88671875" customWidth="1"/>
    <col min="10" max="10" width="12.88671875" customWidth="1"/>
    <col min="11" max="11" width="13.5546875" customWidth="1"/>
  </cols>
  <sheetData>
    <row r="1" spans="1:8" x14ac:dyDescent="0.3">
      <c r="B1" s="2" t="s">
        <v>63</v>
      </c>
      <c r="D1" s="2" t="s">
        <v>145</v>
      </c>
      <c r="E1" s="45"/>
      <c r="F1" s="45"/>
      <c r="G1" s="45"/>
    </row>
    <row r="2" spans="1:8" x14ac:dyDescent="0.3">
      <c r="B2" s="1" t="s">
        <v>40</v>
      </c>
    </row>
    <row r="3" spans="1:8" x14ac:dyDescent="0.3">
      <c r="A3" s="353"/>
      <c r="B3" s="505" t="s">
        <v>2186</v>
      </c>
      <c r="D3" s="1" t="s">
        <v>1211</v>
      </c>
      <c r="F3" s="1"/>
    </row>
    <row r="4" spans="1:8" x14ac:dyDescent="0.3">
      <c r="B4" s="3"/>
      <c r="C4" s="3"/>
      <c r="D4" s="3"/>
      <c r="E4" s="3"/>
      <c r="F4" s="3"/>
      <c r="G4" s="3"/>
      <c r="H4" s="3"/>
    </row>
    <row r="5" spans="1:8" x14ac:dyDescent="0.3">
      <c r="B5" s="11" t="s">
        <v>64</v>
      </c>
      <c r="C5" s="4" t="s">
        <v>1</v>
      </c>
      <c r="D5" s="355" t="s">
        <v>4</v>
      </c>
      <c r="E5" s="3"/>
      <c r="F5" s="3"/>
      <c r="G5" s="3"/>
      <c r="H5" s="3"/>
    </row>
    <row r="6" spans="1:8" x14ac:dyDescent="0.3">
      <c r="B6" s="475"/>
      <c r="C6" s="476" t="s">
        <v>23</v>
      </c>
      <c r="D6" s="389"/>
      <c r="E6" s="3"/>
      <c r="F6" s="230"/>
      <c r="G6" s="3"/>
    </row>
    <row r="7" spans="1:8" x14ac:dyDescent="0.3">
      <c r="B7" s="477" t="s">
        <v>152</v>
      </c>
      <c r="C7" s="474" t="s">
        <v>1960</v>
      </c>
      <c r="D7" s="469"/>
      <c r="E7" s="3"/>
      <c r="F7" s="408"/>
    </row>
    <row r="8" spans="1:8" x14ac:dyDescent="0.3">
      <c r="B8" s="475"/>
      <c r="C8" s="351"/>
      <c r="D8" s="352"/>
      <c r="E8" s="3"/>
      <c r="F8" s="3"/>
      <c r="G8" s="3"/>
      <c r="H8" s="3"/>
    </row>
    <row r="9" spans="1:8" x14ac:dyDescent="0.3">
      <c r="B9" s="477" t="s">
        <v>152</v>
      </c>
      <c r="C9" s="474" t="s">
        <v>1961</v>
      </c>
      <c r="D9" s="469"/>
      <c r="E9" s="3"/>
      <c r="F9" s="3"/>
    </row>
    <row r="10" spans="1:8" x14ac:dyDescent="0.3">
      <c r="B10" s="205"/>
      <c r="C10" s="478"/>
      <c r="D10" s="479"/>
      <c r="E10" s="3"/>
      <c r="F10" s="3"/>
    </row>
    <row r="11" spans="1:8" ht="18" customHeight="1" x14ac:dyDescent="0.3">
      <c r="B11" s="477" t="s">
        <v>152</v>
      </c>
      <c r="C11" s="474" t="s">
        <v>1962</v>
      </c>
      <c r="D11" s="469"/>
      <c r="E11" s="3"/>
      <c r="F11" s="3"/>
    </row>
    <row r="12" spans="1:8" x14ac:dyDescent="0.3">
      <c r="B12" s="475"/>
      <c r="C12" s="351"/>
      <c r="D12" s="352"/>
      <c r="E12" s="3"/>
      <c r="F12" s="3"/>
      <c r="G12" s="3"/>
      <c r="H12" s="3"/>
    </row>
    <row r="13" spans="1:8" x14ac:dyDescent="0.3">
      <c r="B13" s="477" t="s">
        <v>152</v>
      </c>
      <c r="C13" s="474" t="s">
        <v>2096</v>
      </c>
      <c r="D13" s="469"/>
      <c r="E13" s="3"/>
      <c r="F13" s="3"/>
      <c r="G13" s="3"/>
      <c r="H13" s="3"/>
    </row>
    <row r="14" spans="1:8" x14ac:dyDescent="0.3">
      <c r="B14" s="475"/>
      <c r="C14" s="351"/>
      <c r="D14" s="352"/>
      <c r="E14" s="3"/>
      <c r="F14" s="3"/>
      <c r="G14" s="3"/>
      <c r="H14" s="3"/>
    </row>
    <row r="15" spans="1:8" x14ac:dyDescent="0.3">
      <c r="B15" s="480"/>
      <c r="C15" s="481" t="s">
        <v>1963</v>
      </c>
      <c r="D15" s="482"/>
      <c r="E15" s="3"/>
      <c r="F15" s="3"/>
      <c r="G15" s="3"/>
      <c r="H15" s="408"/>
    </row>
    <row r="16" spans="1:8" x14ac:dyDescent="0.3">
      <c r="B16" s="475"/>
      <c r="C16" s="351"/>
      <c r="D16" s="352"/>
      <c r="E16" s="3"/>
      <c r="F16" s="408"/>
      <c r="G16" s="3"/>
      <c r="H16" s="3"/>
    </row>
    <row r="17" spans="2:8" x14ac:dyDescent="0.3">
      <c r="B17" s="473" t="s">
        <v>153</v>
      </c>
      <c r="C17" s="474" t="s">
        <v>1964</v>
      </c>
      <c r="D17" s="469"/>
      <c r="E17" s="3"/>
      <c r="F17" s="3"/>
      <c r="G17" s="3"/>
      <c r="H17" s="3"/>
    </row>
    <row r="18" spans="2:8" x14ac:dyDescent="0.3">
      <c r="B18" s="475"/>
      <c r="C18" s="351"/>
      <c r="D18" s="352"/>
      <c r="E18" s="3"/>
      <c r="F18" s="3"/>
      <c r="G18" s="3"/>
      <c r="H18" s="3"/>
    </row>
    <row r="19" spans="2:8" x14ac:dyDescent="0.3">
      <c r="B19" s="477" t="s">
        <v>153</v>
      </c>
      <c r="C19" s="474" t="s">
        <v>1981</v>
      </c>
      <c r="D19" s="469"/>
      <c r="E19" s="3"/>
      <c r="F19" s="3"/>
      <c r="G19" s="3"/>
      <c r="H19" s="3"/>
    </row>
    <row r="20" spans="2:8" x14ac:dyDescent="0.3">
      <c r="B20" s="475"/>
      <c r="C20" s="351"/>
      <c r="D20" s="352"/>
      <c r="E20" s="3"/>
      <c r="F20" s="3"/>
      <c r="G20" s="3"/>
      <c r="H20" s="3"/>
    </row>
    <row r="21" spans="2:8" x14ac:dyDescent="0.3">
      <c r="B21" s="477" t="s">
        <v>153</v>
      </c>
      <c r="C21" s="474" t="s">
        <v>1982</v>
      </c>
      <c r="D21" s="469"/>
      <c r="E21" s="3"/>
      <c r="F21" s="408"/>
      <c r="G21" s="3"/>
      <c r="H21" s="3"/>
    </row>
    <row r="22" spans="2:8" x14ac:dyDescent="0.3">
      <c r="B22" s="472"/>
      <c r="C22" s="384"/>
      <c r="D22" s="352"/>
      <c r="E22" s="3"/>
      <c r="F22" s="3"/>
      <c r="G22" s="3"/>
      <c r="H22" s="3"/>
    </row>
    <row r="23" spans="2:8" x14ac:dyDescent="0.3">
      <c r="B23" s="477" t="s">
        <v>153</v>
      </c>
      <c r="C23" s="474" t="s">
        <v>1986</v>
      </c>
      <c r="D23" s="469"/>
      <c r="E23" s="3"/>
      <c r="F23" s="3"/>
      <c r="G23" s="3"/>
      <c r="H23" s="3"/>
    </row>
    <row r="24" spans="2:8" x14ac:dyDescent="0.3">
      <c r="B24" s="472"/>
      <c r="C24" s="384"/>
      <c r="D24" s="352"/>
      <c r="E24" s="3"/>
      <c r="F24" s="3"/>
      <c r="G24" s="3"/>
      <c r="H24" s="3"/>
    </row>
    <row r="25" spans="2:8" x14ac:dyDescent="0.3">
      <c r="B25" s="477" t="s">
        <v>153</v>
      </c>
      <c r="C25" s="474" t="s">
        <v>1987</v>
      </c>
      <c r="D25" s="469"/>
      <c r="E25" s="3"/>
      <c r="F25" s="3"/>
      <c r="G25" s="3"/>
      <c r="H25" s="3"/>
    </row>
    <row r="26" spans="2:8" x14ac:dyDescent="0.3">
      <c r="B26" s="472"/>
      <c r="C26" s="384"/>
      <c r="D26" s="352"/>
      <c r="E26" s="3"/>
      <c r="F26" s="3"/>
      <c r="G26" s="3"/>
      <c r="H26" s="3"/>
    </row>
    <row r="27" spans="2:8" x14ac:dyDescent="0.3">
      <c r="B27" s="477" t="s">
        <v>153</v>
      </c>
      <c r="C27" s="474" t="s">
        <v>1989</v>
      </c>
      <c r="D27" s="469"/>
      <c r="E27" s="3"/>
      <c r="F27" s="3"/>
      <c r="G27" s="3"/>
      <c r="H27" s="3"/>
    </row>
    <row r="28" spans="2:8" x14ac:dyDescent="0.3">
      <c r="B28" s="472"/>
      <c r="C28" s="384"/>
      <c r="D28" s="352"/>
      <c r="E28" s="3"/>
      <c r="F28" s="3"/>
      <c r="G28" s="3"/>
      <c r="H28" s="3"/>
    </row>
    <row r="29" spans="2:8" x14ac:dyDescent="0.3">
      <c r="B29" s="477" t="s">
        <v>153</v>
      </c>
      <c r="C29" s="474" t="s">
        <v>1991</v>
      </c>
      <c r="D29" s="469"/>
      <c r="E29" s="3"/>
      <c r="F29" s="3"/>
      <c r="G29" s="3"/>
      <c r="H29" s="3"/>
    </row>
    <row r="30" spans="2:8" x14ac:dyDescent="0.3">
      <c r="B30" s="472"/>
      <c r="C30" s="384"/>
      <c r="D30" s="352"/>
      <c r="E30" s="3"/>
      <c r="F30" s="3"/>
      <c r="G30" s="3"/>
      <c r="H30" s="3"/>
    </row>
    <row r="31" spans="2:8" x14ac:dyDescent="0.3">
      <c r="B31" s="477" t="s">
        <v>153</v>
      </c>
      <c r="C31" s="474" t="s">
        <v>1993</v>
      </c>
      <c r="D31" s="469"/>
      <c r="E31" s="3"/>
      <c r="F31" s="3"/>
      <c r="G31" s="3"/>
      <c r="H31" s="3"/>
    </row>
    <row r="32" spans="2:8" x14ac:dyDescent="0.3">
      <c r="B32" s="472"/>
      <c r="C32" s="384"/>
      <c r="D32" s="352"/>
      <c r="E32" s="3"/>
      <c r="F32" s="3"/>
      <c r="G32" s="3"/>
      <c r="H32" s="3"/>
    </row>
    <row r="33" spans="2:8" x14ac:dyDescent="0.3">
      <c r="B33" s="477" t="s">
        <v>153</v>
      </c>
      <c r="C33" s="474" t="s">
        <v>1996</v>
      </c>
      <c r="D33" s="469"/>
      <c r="E33" s="3"/>
      <c r="F33" s="3"/>
      <c r="G33" s="3"/>
      <c r="H33" s="3"/>
    </row>
    <row r="34" spans="2:8" x14ac:dyDescent="0.3">
      <c r="B34" s="472"/>
      <c r="C34" s="351"/>
      <c r="D34" s="352"/>
      <c r="E34" s="3"/>
      <c r="F34" s="3"/>
      <c r="G34" s="3"/>
      <c r="H34" s="3"/>
    </row>
    <row r="35" spans="2:8" x14ac:dyDescent="0.3">
      <c r="B35" s="477" t="s">
        <v>153</v>
      </c>
      <c r="C35" s="474" t="s">
        <v>1998</v>
      </c>
      <c r="D35" s="469"/>
      <c r="E35" s="3"/>
      <c r="F35" s="3"/>
      <c r="G35" s="3"/>
      <c r="H35" s="3"/>
    </row>
    <row r="36" spans="2:8" x14ac:dyDescent="0.3">
      <c r="B36" s="205"/>
      <c r="C36" s="478"/>
      <c r="D36" s="479"/>
      <c r="E36" s="3"/>
      <c r="F36" s="3"/>
      <c r="G36" s="3"/>
      <c r="H36" s="3"/>
    </row>
    <row r="37" spans="2:8" x14ac:dyDescent="0.3">
      <c r="B37" s="477" t="s">
        <v>153</v>
      </c>
      <c r="C37" s="474" t="s">
        <v>2000</v>
      </c>
      <c r="D37" s="469"/>
      <c r="E37" s="3"/>
      <c r="F37" s="3"/>
      <c r="G37" s="3"/>
      <c r="H37" s="3"/>
    </row>
    <row r="38" spans="2:8" x14ac:dyDescent="0.3">
      <c r="B38" s="472"/>
      <c r="C38" s="351"/>
      <c r="D38" s="352"/>
      <c r="E38" s="3"/>
      <c r="F38" s="3"/>
      <c r="G38" s="3"/>
      <c r="H38" s="3"/>
    </row>
    <row r="39" spans="2:8" x14ac:dyDescent="0.3">
      <c r="B39" s="477" t="s">
        <v>153</v>
      </c>
      <c r="C39" s="474" t="s">
        <v>2001</v>
      </c>
      <c r="D39" s="469"/>
      <c r="E39" s="3"/>
      <c r="F39" s="3"/>
      <c r="G39" s="3"/>
      <c r="H39" s="3"/>
    </row>
    <row r="40" spans="2:8" x14ac:dyDescent="0.3">
      <c r="B40" s="472"/>
      <c r="C40" s="351"/>
      <c r="D40" s="352"/>
      <c r="E40" s="3"/>
      <c r="F40" s="3"/>
      <c r="G40" s="3"/>
      <c r="H40" s="3"/>
    </row>
    <row r="41" spans="2:8" x14ac:dyDescent="0.3">
      <c r="B41" s="477" t="s">
        <v>153</v>
      </c>
      <c r="C41" s="474" t="s">
        <v>1980</v>
      </c>
      <c r="D41" s="469"/>
      <c r="E41" s="3"/>
      <c r="F41" s="3"/>
      <c r="G41" s="3"/>
      <c r="H41" s="3"/>
    </row>
    <row r="42" spans="2:8" x14ac:dyDescent="0.3">
      <c r="B42" s="472"/>
      <c r="C42" s="351"/>
      <c r="D42" s="352"/>
      <c r="E42" s="3"/>
      <c r="F42" s="3"/>
      <c r="G42" s="3"/>
      <c r="H42" s="3"/>
    </row>
    <row r="43" spans="2:8" x14ac:dyDescent="0.3">
      <c r="B43" s="480"/>
      <c r="C43" s="483" t="s">
        <v>155</v>
      </c>
      <c r="D43" s="482"/>
      <c r="E43" s="3"/>
      <c r="F43" s="421"/>
      <c r="G43" s="3"/>
      <c r="H43" s="408"/>
    </row>
    <row r="44" spans="2:8" x14ac:dyDescent="0.3">
      <c r="B44" s="472"/>
      <c r="C44" s="351"/>
      <c r="D44" s="352"/>
      <c r="E44" s="3"/>
      <c r="F44" s="3"/>
      <c r="G44" s="3"/>
      <c r="H44" s="408"/>
    </row>
    <row r="45" spans="2:8" ht="17.399999999999999" customHeight="1" x14ac:dyDescent="0.3">
      <c r="B45" s="484" t="s">
        <v>154</v>
      </c>
      <c r="C45" s="485" t="s">
        <v>159</v>
      </c>
      <c r="D45" s="469"/>
      <c r="E45" s="3"/>
      <c r="F45" s="3"/>
      <c r="G45" s="3"/>
      <c r="H45" s="3"/>
    </row>
    <row r="46" spans="2:8" x14ac:dyDescent="0.3">
      <c r="B46" s="486"/>
      <c r="C46" s="478"/>
      <c r="D46" s="352"/>
      <c r="E46" s="3"/>
      <c r="F46" s="3"/>
      <c r="G46" s="3"/>
      <c r="H46" s="3"/>
    </row>
    <row r="47" spans="2:8" x14ac:dyDescent="0.3">
      <c r="B47" s="484" t="s">
        <v>154</v>
      </c>
      <c r="C47" s="485" t="s">
        <v>160</v>
      </c>
      <c r="D47" s="469"/>
      <c r="E47" s="3"/>
      <c r="F47" s="3"/>
      <c r="G47" s="3"/>
      <c r="H47" s="3"/>
    </row>
    <row r="48" spans="2:8" x14ac:dyDescent="0.3">
      <c r="B48" s="486"/>
      <c r="C48" s="478"/>
      <c r="D48" s="352"/>
      <c r="E48" s="3"/>
      <c r="F48" s="3"/>
      <c r="G48" s="3"/>
      <c r="H48" s="3"/>
    </row>
    <row r="49" spans="2:9" ht="17.399999999999999" customHeight="1" x14ac:dyDescent="0.3">
      <c r="B49" s="484" t="s">
        <v>154</v>
      </c>
      <c r="C49" s="485" t="s">
        <v>161</v>
      </c>
      <c r="D49" s="469"/>
      <c r="E49" s="3"/>
      <c r="F49" s="3"/>
      <c r="G49" s="3"/>
      <c r="H49" s="3"/>
    </row>
    <row r="50" spans="2:9" x14ac:dyDescent="0.3">
      <c r="B50" s="486"/>
      <c r="C50" s="478"/>
      <c r="D50" s="352"/>
      <c r="E50" s="3"/>
      <c r="F50" s="3"/>
      <c r="G50" s="3"/>
      <c r="H50" s="3"/>
    </row>
    <row r="51" spans="2:9" x14ac:dyDescent="0.3">
      <c r="B51" s="484" t="s">
        <v>154</v>
      </c>
      <c r="C51" s="485" t="s">
        <v>162</v>
      </c>
      <c r="D51" s="469"/>
      <c r="E51" s="3"/>
      <c r="F51" s="3"/>
      <c r="G51" s="3"/>
      <c r="H51" s="3"/>
    </row>
    <row r="52" spans="2:9" x14ac:dyDescent="0.3">
      <c r="B52" s="486"/>
      <c r="C52" s="478"/>
      <c r="D52" s="352"/>
      <c r="E52" s="3"/>
      <c r="F52" s="3"/>
      <c r="G52" s="3"/>
      <c r="H52" s="3"/>
    </row>
    <row r="53" spans="2:9" x14ac:dyDescent="0.3">
      <c r="B53" s="484" t="s">
        <v>154</v>
      </c>
      <c r="C53" s="485" t="s">
        <v>163</v>
      </c>
      <c r="D53" s="469"/>
      <c r="E53" s="3"/>
      <c r="F53" s="3"/>
      <c r="G53" s="3"/>
      <c r="H53" s="3"/>
    </row>
    <row r="54" spans="2:9" x14ac:dyDescent="0.3">
      <c r="B54" s="486"/>
      <c r="C54" s="478"/>
      <c r="D54" s="352"/>
      <c r="E54" s="3"/>
      <c r="F54" s="3"/>
      <c r="G54" s="3"/>
      <c r="H54" s="3"/>
    </row>
    <row r="55" spans="2:9" x14ac:dyDescent="0.3">
      <c r="B55" s="484" t="s">
        <v>154</v>
      </c>
      <c r="C55" s="485" t="s">
        <v>164</v>
      </c>
      <c r="D55" s="469"/>
      <c r="E55" s="3"/>
      <c r="F55" s="3"/>
      <c r="G55" s="3"/>
      <c r="H55" s="3"/>
    </row>
    <row r="56" spans="2:9" x14ac:dyDescent="0.3">
      <c r="B56" s="486"/>
      <c r="C56" s="478"/>
      <c r="D56" s="352"/>
      <c r="E56" s="3"/>
      <c r="F56" s="3"/>
      <c r="G56" s="3"/>
      <c r="H56" s="3"/>
    </row>
    <row r="57" spans="2:9" x14ac:dyDescent="0.3">
      <c r="B57" s="484" t="s">
        <v>154</v>
      </c>
      <c r="C57" s="485" t="s">
        <v>165</v>
      </c>
      <c r="D57" s="469"/>
      <c r="E57" s="3"/>
      <c r="F57" s="3"/>
      <c r="G57" s="3"/>
      <c r="H57" s="3"/>
    </row>
    <row r="58" spans="2:9" x14ac:dyDescent="0.3">
      <c r="B58" s="486"/>
      <c r="C58" s="478"/>
      <c r="D58" s="352"/>
      <c r="E58" s="3"/>
      <c r="F58" s="3"/>
      <c r="G58" s="3"/>
      <c r="H58" s="3"/>
    </row>
    <row r="59" spans="2:9" x14ac:dyDescent="0.3">
      <c r="B59" s="484" t="s">
        <v>154</v>
      </c>
      <c r="C59" s="485" t="s">
        <v>190</v>
      </c>
      <c r="D59" s="469"/>
      <c r="E59" s="3"/>
      <c r="F59" s="3"/>
      <c r="G59" s="3"/>
      <c r="H59" s="3"/>
    </row>
    <row r="60" spans="2:9" x14ac:dyDescent="0.3">
      <c r="B60" s="486"/>
      <c r="C60" s="478"/>
      <c r="D60" s="352"/>
      <c r="E60" s="3"/>
      <c r="F60" s="3"/>
      <c r="G60" s="3"/>
      <c r="H60" s="3"/>
    </row>
    <row r="61" spans="2:9" x14ac:dyDescent="0.3">
      <c r="B61" s="484" t="s">
        <v>154</v>
      </c>
      <c r="C61" s="485" t="s">
        <v>166</v>
      </c>
      <c r="D61" s="469"/>
      <c r="E61" s="3"/>
      <c r="F61" s="3"/>
      <c r="G61" s="3"/>
      <c r="H61" s="3"/>
    </row>
    <row r="62" spans="2:9" x14ac:dyDescent="0.3">
      <c r="B62" s="486"/>
      <c r="C62" s="478"/>
      <c r="D62" s="352"/>
      <c r="E62" s="3"/>
      <c r="F62" s="3"/>
      <c r="G62" s="3"/>
      <c r="I62" s="342"/>
    </row>
    <row r="63" spans="2:9" x14ac:dyDescent="0.3">
      <c r="B63" s="484" t="s">
        <v>154</v>
      </c>
      <c r="C63" s="485" t="s">
        <v>167</v>
      </c>
      <c r="D63" s="469"/>
      <c r="E63" s="3"/>
      <c r="F63" s="3"/>
      <c r="G63" s="3"/>
      <c r="H63" s="341"/>
      <c r="I63" s="131"/>
    </row>
    <row r="64" spans="2:9" x14ac:dyDescent="0.3">
      <c r="B64" s="205"/>
      <c r="C64" s="478"/>
      <c r="D64" s="479"/>
      <c r="E64" s="3"/>
      <c r="F64" s="3"/>
      <c r="G64" s="3"/>
      <c r="H64" s="3"/>
    </row>
    <row r="65" spans="2:8" x14ac:dyDescent="0.3">
      <c r="B65" s="480"/>
      <c r="C65" s="483" t="s">
        <v>156</v>
      </c>
      <c r="D65" s="487"/>
      <c r="E65" s="3"/>
      <c r="F65" s="3"/>
      <c r="G65" s="3"/>
      <c r="H65" s="3"/>
    </row>
    <row r="66" spans="2:8" x14ac:dyDescent="0.3">
      <c r="B66" s="205"/>
      <c r="C66" s="478"/>
      <c r="D66" s="479"/>
      <c r="E66" s="3"/>
      <c r="F66" s="3"/>
      <c r="G66" s="3"/>
      <c r="H66" s="3"/>
    </row>
    <row r="67" spans="2:8" x14ac:dyDescent="0.3">
      <c r="B67" s="477" t="s">
        <v>157</v>
      </c>
      <c r="C67" s="488" t="s">
        <v>182</v>
      </c>
      <c r="D67" s="469"/>
      <c r="E67" s="3"/>
      <c r="F67" s="3"/>
      <c r="G67" s="3"/>
      <c r="H67" s="3"/>
    </row>
    <row r="68" spans="2:8" x14ac:dyDescent="0.3">
      <c r="B68" s="205"/>
      <c r="C68" s="478"/>
      <c r="D68" s="479"/>
      <c r="E68" s="3"/>
      <c r="F68" s="3"/>
      <c r="G68" s="3"/>
      <c r="H68" s="3"/>
    </row>
    <row r="69" spans="2:8" x14ac:dyDescent="0.3">
      <c r="B69" s="477" t="s">
        <v>157</v>
      </c>
      <c r="C69" s="488" t="s">
        <v>183</v>
      </c>
      <c r="D69" s="469"/>
      <c r="E69" s="3"/>
      <c r="F69" s="3"/>
      <c r="G69" s="3"/>
      <c r="H69" s="3"/>
    </row>
    <row r="70" spans="2:8" x14ac:dyDescent="0.3">
      <c r="B70" s="205"/>
      <c r="C70" s="478"/>
      <c r="D70" s="479"/>
      <c r="E70" s="3"/>
      <c r="F70" s="3"/>
      <c r="G70" s="3"/>
      <c r="H70" s="3"/>
    </row>
    <row r="71" spans="2:8" x14ac:dyDescent="0.3">
      <c r="B71" s="477" t="s">
        <v>157</v>
      </c>
      <c r="C71" s="488" t="s">
        <v>184</v>
      </c>
      <c r="D71" s="469"/>
      <c r="E71" s="3"/>
      <c r="F71" s="3"/>
      <c r="G71" s="3"/>
      <c r="H71" s="3"/>
    </row>
    <row r="72" spans="2:8" x14ac:dyDescent="0.3">
      <c r="B72" s="205"/>
      <c r="C72" s="478"/>
      <c r="D72" s="479"/>
      <c r="E72" s="3"/>
      <c r="F72" s="3"/>
      <c r="G72" s="3"/>
      <c r="H72" s="3"/>
    </row>
    <row r="73" spans="2:8" x14ac:dyDescent="0.3">
      <c r="B73" s="477" t="s">
        <v>157</v>
      </c>
      <c r="C73" s="488" t="s">
        <v>185</v>
      </c>
      <c r="D73" s="469"/>
      <c r="E73" s="3"/>
      <c r="F73" s="3"/>
      <c r="G73" s="3"/>
      <c r="H73" s="3"/>
    </row>
    <row r="74" spans="2:8" x14ac:dyDescent="0.3">
      <c r="B74" s="205"/>
      <c r="C74" s="478"/>
      <c r="D74" s="479"/>
      <c r="E74" s="3"/>
      <c r="F74" s="3"/>
      <c r="G74" s="3"/>
      <c r="H74" s="3"/>
    </row>
    <row r="75" spans="2:8" x14ac:dyDescent="0.3">
      <c r="B75" s="477" t="s">
        <v>157</v>
      </c>
      <c r="C75" s="488" t="s">
        <v>186</v>
      </c>
      <c r="D75" s="469"/>
      <c r="E75" s="3"/>
      <c r="F75" s="3"/>
      <c r="G75" s="3"/>
      <c r="H75" s="3"/>
    </row>
    <row r="76" spans="2:8" x14ac:dyDescent="0.3">
      <c r="B76" s="205"/>
      <c r="C76" s="478"/>
      <c r="D76" s="479"/>
      <c r="E76" s="3"/>
      <c r="F76" s="3"/>
      <c r="G76" s="3"/>
      <c r="H76" s="3"/>
    </row>
    <row r="77" spans="2:8" x14ac:dyDescent="0.3">
      <c r="B77" s="477" t="s">
        <v>157</v>
      </c>
      <c r="C77" s="488" t="s">
        <v>187</v>
      </c>
      <c r="D77" s="469"/>
      <c r="E77" s="3"/>
      <c r="F77" s="3"/>
      <c r="G77" s="3"/>
      <c r="H77" s="3"/>
    </row>
    <row r="78" spans="2:8" x14ac:dyDescent="0.3">
      <c r="B78" s="205"/>
      <c r="C78" s="478"/>
      <c r="D78" s="479"/>
      <c r="E78" s="3"/>
      <c r="F78" s="3"/>
      <c r="G78" s="3"/>
      <c r="H78" s="3"/>
    </row>
    <row r="79" spans="2:8" x14ac:dyDescent="0.3">
      <c r="B79" s="477" t="s">
        <v>157</v>
      </c>
      <c r="C79" s="488" t="s">
        <v>188</v>
      </c>
      <c r="D79" s="469"/>
      <c r="E79" s="3"/>
      <c r="F79" s="3"/>
      <c r="G79" s="3"/>
      <c r="H79" s="3"/>
    </row>
    <row r="80" spans="2:8" x14ac:dyDescent="0.3">
      <c r="B80" s="205"/>
      <c r="C80" s="478"/>
      <c r="D80" s="479"/>
      <c r="E80" s="3"/>
      <c r="F80" s="3"/>
      <c r="G80" s="3"/>
      <c r="H80" s="3"/>
    </row>
    <row r="81" spans="2:8" x14ac:dyDescent="0.3">
      <c r="B81" s="477" t="s">
        <v>157</v>
      </c>
      <c r="C81" s="488" t="s">
        <v>189</v>
      </c>
      <c r="D81" s="469"/>
      <c r="E81" s="3"/>
      <c r="F81" s="3"/>
      <c r="G81" s="3"/>
      <c r="H81" s="3"/>
    </row>
    <row r="82" spans="2:8" x14ac:dyDescent="0.3">
      <c r="B82" s="205"/>
      <c r="C82" s="478"/>
      <c r="D82" s="479"/>
      <c r="E82" s="3"/>
      <c r="F82" s="3"/>
      <c r="G82" s="3"/>
      <c r="H82" s="3"/>
    </row>
    <row r="83" spans="2:8" x14ac:dyDescent="0.3">
      <c r="B83" s="480"/>
      <c r="C83" s="483" t="s">
        <v>158</v>
      </c>
      <c r="D83" s="487"/>
      <c r="E83" s="3"/>
      <c r="F83" s="3"/>
      <c r="G83" s="3"/>
      <c r="H83" s="409"/>
    </row>
    <row r="84" spans="2:8" x14ac:dyDescent="0.3">
      <c r="B84" s="22"/>
      <c r="C84" s="43"/>
      <c r="D84" s="46"/>
      <c r="E84" s="3"/>
      <c r="F84" s="3"/>
      <c r="G84" s="3"/>
      <c r="H84" s="410"/>
    </row>
    <row r="85" spans="2:8" x14ac:dyDescent="0.3">
      <c r="B85" s="465" t="s">
        <v>65</v>
      </c>
      <c r="C85" s="466" t="s">
        <v>2062</v>
      </c>
      <c r="D85" s="467"/>
      <c r="H85" s="407"/>
    </row>
    <row r="86" spans="2:8" x14ac:dyDescent="0.3">
      <c r="B86" s="468"/>
      <c r="C86" s="96"/>
      <c r="D86" s="469"/>
    </row>
    <row r="87" spans="2:8" ht="22.8" x14ac:dyDescent="0.3">
      <c r="B87" s="213"/>
      <c r="C87" s="63" t="s">
        <v>2069</v>
      </c>
      <c r="D87" s="574"/>
    </row>
    <row r="88" spans="2:8" x14ac:dyDescent="0.3">
      <c r="B88" s="468" t="s">
        <v>66</v>
      </c>
      <c r="C88" s="470" t="s">
        <v>2063</v>
      </c>
      <c r="D88" s="575"/>
    </row>
    <row r="89" spans="2:8" ht="22.8" x14ac:dyDescent="0.3">
      <c r="B89" s="472"/>
      <c r="C89" s="63" t="s">
        <v>2065</v>
      </c>
      <c r="D89" s="352"/>
    </row>
    <row r="90" spans="2:8" x14ac:dyDescent="0.3">
      <c r="B90" s="468" t="s">
        <v>2064</v>
      </c>
      <c r="C90" s="470" t="s">
        <v>2063</v>
      </c>
      <c r="D90" s="471"/>
    </row>
    <row r="91" spans="2:8" x14ac:dyDescent="0.3">
      <c r="B91" s="472"/>
      <c r="C91" s="384" t="s">
        <v>2066</v>
      </c>
      <c r="D91" s="352"/>
    </row>
    <row r="92" spans="2:8" ht="15" thickBot="1" x14ac:dyDescent="0.35">
      <c r="B92" s="473"/>
      <c r="C92" s="474"/>
      <c r="D92" s="576"/>
    </row>
    <row r="93" spans="2:8" ht="16.8" customHeight="1" thickTop="1" x14ac:dyDescent="0.3">
      <c r="B93" s="577" t="s">
        <v>2068</v>
      </c>
      <c r="C93" s="578" t="s">
        <v>2067</v>
      </c>
      <c r="D93" s="579"/>
    </row>
    <row r="94" spans="2:8" x14ac:dyDescent="0.3">
      <c r="B94" s="7"/>
      <c r="C94" s="7"/>
      <c r="D94" s="8"/>
    </row>
    <row r="95" spans="2:8" x14ac:dyDescent="0.3">
      <c r="C95" s="7"/>
      <c r="D95" s="8"/>
    </row>
    <row r="96" spans="2:8" x14ac:dyDescent="0.3">
      <c r="C96" s="418"/>
      <c r="D96" s="419"/>
    </row>
    <row r="97" spans="2:4" x14ac:dyDescent="0.3">
      <c r="B97" s="7"/>
      <c r="C97" s="7"/>
      <c r="D97" s="8"/>
    </row>
    <row r="98" spans="2:4" x14ac:dyDescent="0.3">
      <c r="C98" s="7"/>
      <c r="D98" s="8"/>
    </row>
  </sheetData>
  <phoneticPr fontId="5" type="noConversion"/>
  <printOptions horizontalCentered="1"/>
  <pageMargins left="0.31496062992125984" right="0.31496062992125984" top="0.35433070866141736" bottom="0.55118110236220474" header="0.31496062992125984" footer="0.31496062992125984"/>
  <pageSetup paperSize="9" scale="78" orientation="portrait" r:id="rId1"/>
  <rowBreaks count="1" manualBreakCount="1">
    <brk id="6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C2FB-D42A-4337-9173-D212D74EDE74}">
  <sheetPr>
    <tabColor theme="3" tint="0.89999084444715716"/>
    <pageSetUpPr fitToPage="1"/>
  </sheetPr>
  <dimension ref="A1:H274"/>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274" sqref="A274"/>
    </sheetView>
  </sheetViews>
  <sheetFormatPr defaultRowHeight="14.4" x14ac:dyDescent="0.3"/>
  <cols>
    <col min="1" max="1" width="7.44140625" customWidth="1"/>
    <col min="2" max="2" width="10.44140625" customWidth="1"/>
    <col min="3" max="3" width="53.6640625" customWidth="1"/>
    <col min="5" max="5" width="12.109375" style="353"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x14ac:dyDescent="0.3">
      <c r="A4" s="9"/>
      <c r="B4" s="9"/>
      <c r="C4" s="9"/>
      <c r="D4" s="544" t="s">
        <v>1987</v>
      </c>
      <c r="E4" s="545" t="s">
        <v>173</v>
      </c>
      <c r="F4" s="545" t="s">
        <v>173</v>
      </c>
      <c r="G4" s="545" t="s">
        <v>173</v>
      </c>
      <c r="H4" s="3"/>
    </row>
    <row r="5" spans="1:8" ht="22.8" x14ac:dyDescent="0.3">
      <c r="A5" s="11" t="s">
        <v>5</v>
      </c>
      <c r="B5" s="11" t="s">
        <v>0</v>
      </c>
      <c r="C5" s="11" t="s">
        <v>1</v>
      </c>
      <c r="D5" s="11" t="s">
        <v>2</v>
      </c>
      <c r="E5" s="4" t="s">
        <v>3</v>
      </c>
      <c r="F5" s="11" t="s">
        <v>6</v>
      </c>
      <c r="G5" s="12" t="s">
        <v>4</v>
      </c>
      <c r="H5" s="3"/>
    </row>
    <row r="6" spans="1:8" ht="24" x14ac:dyDescent="0.3">
      <c r="A6" s="411" t="s">
        <v>1988</v>
      </c>
      <c r="B6" s="412"/>
      <c r="C6" s="412" t="s">
        <v>1987</v>
      </c>
      <c r="D6" s="19"/>
      <c r="E6" s="5"/>
      <c r="F6" s="19"/>
      <c r="G6" s="39"/>
      <c r="H6" s="3"/>
    </row>
    <row r="7" spans="1:8" x14ac:dyDescent="0.3">
      <c r="A7" s="20"/>
      <c r="B7" s="21"/>
      <c r="C7" s="49" t="s">
        <v>648</v>
      </c>
      <c r="D7" s="22"/>
      <c r="E7" s="388"/>
      <c r="F7" s="17"/>
      <c r="G7" s="38"/>
      <c r="H7" s="3"/>
    </row>
    <row r="8" spans="1:8" ht="10.8" customHeight="1" x14ac:dyDescent="0.3">
      <c r="A8" s="52"/>
      <c r="B8" s="53"/>
      <c r="C8" s="53"/>
      <c r="D8" s="53"/>
      <c r="E8" s="96"/>
      <c r="F8" s="53"/>
      <c r="G8" s="54"/>
      <c r="H8" s="3"/>
    </row>
    <row r="9" spans="1:8" x14ac:dyDescent="0.3">
      <c r="A9" s="59"/>
      <c r="B9" s="55"/>
      <c r="C9" s="6" t="s">
        <v>397</v>
      </c>
      <c r="D9" s="22" t="s">
        <v>396</v>
      </c>
      <c r="E9" s="388">
        <v>38.049999999999997</v>
      </c>
      <c r="F9" s="17"/>
      <c r="G9" s="38"/>
    </row>
    <row r="10" spans="1:8" ht="10.8" customHeight="1" x14ac:dyDescent="0.3">
      <c r="A10" s="52"/>
      <c r="B10" s="53"/>
      <c r="C10" s="53"/>
      <c r="D10" s="53"/>
      <c r="E10" s="96"/>
      <c r="F10" s="53"/>
      <c r="G10" s="54"/>
      <c r="H10" s="3"/>
    </row>
    <row r="11" spans="1:8" x14ac:dyDescent="0.3">
      <c r="A11" s="20"/>
      <c r="B11" s="21"/>
      <c r="C11" s="49" t="s">
        <v>649</v>
      </c>
      <c r="D11" s="22"/>
      <c r="E11" s="388"/>
      <c r="F11" s="17"/>
      <c r="G11" s="38"/>
      <c r="H11" s="3"/>
    </row>
    <row r="12" spans="1:8" ht="10.8" customHeight="1" x14ac:dyDescent="0.3">
      <c r="A12" s="52"/>
      <c r="B12" s="53"/>
      <c r="C12" s="53"/>
      <c r="D12" s="53"/>
      <c r="E12" s="96"/>
      <c r="F12" s="53"/>
      <c r="G12" s="54"/>
      <c r="H12" s="3"/>
    </row>
    <row r="13" spans="1:8" ht="22.8" x14ac:dyDescent="0.3">
      <c r="A13" s="13"/>
      <c r="B13" s="21"/>
      <c r="C13" s="6" t="s">
        <v>406</v>
      </c>
      <c r="D13" s="22" t="s">
        <v>396</v>
      </c>
      <c r="E13" s="388">
        <v>14.6</v>
      </c>
      <c r="F13" s="17"/>
      <c r="G13" s="38"/>
    </row>
    <row r="14" spans="1:8" ht="10.8" customHeight="1" x14ac:dyDescent="0.3">
      <c r="A14" s="52"/>
      <c r="B14" s="53"/>
      <c r="C14" s="53"/>
      <c r="D14" s="53"/>
      <c r="E14" s="96"/>
      <c r="F14" s="53"/>
      <c r="G14" s="54"/>
      <c r="H14" s="3"/>
    </row>
    <row r="15" spans="1:8" x14ac:dyDescent="0.3">
      <c r="A15" s="20"/>
      <c r="B15" s="21"/>
      <c r="C15" s="49" t="s">
        <v>485</v>
      </c>
      <c r="D15" s="22"/>
      <c r="E15" s="388"/>
      <c r="F15" s="17"/>
      <c r="G15" s="38"/>
    </row>
    <row r="16" spans="1:8" ht="10.8" customHeight="1" x14ac:dyDescent="0.3">
      <c r="A16" s="18"/>
      <c r="B16" s="19"/>
      <c r="C16" s="19"/>
      <c r="D16" s="19"/>
      <c r="E16" s="5"/>
      <c r="F16" s="19"/>
      <c r="G16" s="39"/>
    </row>
    <row r="17" spans="1:7" x14ac:dyDescent="0.3">
      <c r="A17" s="20"/>
      <c r="B17" s="21"/>
      <c r="C17" s="21" t="s">
        <v>486</v>
      </c>
      <c r="D17" s="22" t="s">
        <v>396</v>
      </c>
      <c r="E17" s="388">
        <f>1500*0.1</f>
        <v>150</v>
      </c>
      <c r="F17" s="17"/>
      <c r="G17" s="38"/>
    </row>
    <row r="18" spans="1:7" ht="10.8" customHeight="1" x14ac:dyDescent="0.3">
      <c r="A18" s="18"/>
      <c r="B18" s="19"/>
      <c r="C18" s="19"/>
      <c r="D18" s="19"/>
      <c r="E18" s="5"/>
      <c r="F18" s="19"/>
      <c r="G18" s="39"/>
    </row>
    <row r="19" spans="1:7" x14ac:dyDescent="0.3">
      <c r="A19" s="20"/>
      <c r="B19" s="21"/>
      <c r="C19" s="49" t="s">
        <v>478</v>
      </c>
      <c r="D19" s="22"/>
      <c r="E19" s="388"/>
      <c r="F19" s="17"/>
      <c r="G19" s="38"/>
    </row>
    <row r="20" spans="1:7" ht="10.8" customHeight="1" x14ac:dyDescent="0.3">
      <c r="A20" s="18"/>
      <c r="B20" s="19"/>
      <c r="C20" s="19"/>
      <c r="D20" s="19"/>
      <c r="E20" s="5"/>
      <c r="F20" s="19"/>
      <c r="G20" s="39"/>
    </row>
    <row r="21" spans="1:7" ht="22.8" x14ac:dyDescent="0.3">
      <c r="A21" s="20"/>
      <c r="B21" s="21"/>
      <c r="C21" s="21" t="s">
        <v>479</v>
      </c>
      <c r="D21" s="22" t="s">
        <v>396</v>
      </c>
      <c r="E21" s="388">
        <v>138</v>
      </c>
      <c r="F21" s="17"/>
      <c r="G21" s="62"/>
    </row>
    <row r="22" spans="1:7" ht="10.8" customHeight="1" x14ac:dyDescent="0.3">
      <c r="A22" s="18"/>
      <c r="B22" s="19"/>
      <c r="C22" s="19"/>
      <c r="D22" s="19"/>
      <c r="E22" s="5"/>
      <c r="F22" s="19"/>
      <c r="G22" s="39"/>
    </row>
    <row r="23" spans="1:7" x14ac:dyDescent="0.3">
      <c r="A23" s="20"/>
      <c r="B23" s="21"/>
      <c r="C23" s="21" t="s">
        <v>480</v>
      </c>
      <c r="D23" s="22" t="s">
        <v>396</v>
      </c>
      <c r="E23" s="388">
        <v>1</v>
      </c>
      <c r="F23" s="17"/>
      <c r="G23" s="62"/>
    </row>
    <row r="24" spans="1:7" ht="10.8" customHeight="1" x14ac:dyDescent="0.3">
      <c r="A24" s="18"/>
      <c r="B24" s="19"/>
      <c r="C24" s="19"/>
      <c r="D24" s="19"/>
      <c r="E24" s="5"/>
      <c r="F24" s="19"/>
      <c r="G24" s="39"/>
    </row>
    <row r="25" spans="1:7" x14ac:dyDescent="0.3">
      <c r="A25" s="20"/>
      <c r="B25" s="21"/>
      <c r="C25" s="21" t="s">
        <v>481</v>
      </c>
      <c r="D25" s="22" t="s">
        <v>396</v>
      </c>
      <c r="E25" s="388">
        <v>2</v>
      </c>
      <c r="F25" s="17"/>
      <c r="G25" s="62"/>
    </row>
    <row r="26" spans="1:7" ht="10.8" customHeight="1" x14ac:dyDescent="0.3">
      <c r="A26" s="18"/>
      <c r="B26" s="19"/>
      <c r="C26" s="19"/>
      <c r="D26" s="19"/>
      <c r="E26" s="5"/>
      <c r="F26" s="19"/>
      <c r="G26" s="39"/>
    </row>
    <row r="27" spans="1:7" x14ac:dyDescent="0.3">
      <c r="A27" s="20"/>
      <c r="B27" s="21"/>
      <c r="C27" s="49" t="s">
        <v>606</v>
      </c>
      <c r="D27" s="22"/>
      <c r="E27" s="388"/>
      <c r="F27" s="17"/>
      <c r="G27" s="38"/>
    </row>
    <row r="28" spans="1:7" ht="10.8" customHeight="1" x14ac:dyDescent="0.3">
      <c r="A28" s="18"/>
      <c r="B28" s="19"/>
      <c r="C28" s="19"/>
      <c r="D28" s="19"/>
      <c r="E28" s="5"/>
      <c r="F28" s="19"/>
      <c r="G28" s="39"/>
    </row>
    <row r="29" spans="1:7" x14ac:dyDescent="0.3">
      <c r="A29" s="20"/>
      <c r="B29" s="21"/>
      <c r="C29" s="21" t="s">
        <v>482</v>
      </c>
      <c r="D29" s="22" t="s">
        <v>396</v>
      </c>
      <c r="E29" s="388">
        <v>42</v>
      </c>
      <c r="F29" s="17"/>
      <c r="G29" s="62"/>
    </row>
    <row r="30" spans="1:7" ht="10.8" customHeight="1" x14ac:dyDescent="0.3">
      <c r="A30" s="18"/>
      <c r="B30" s="19"/>
      <c r="C30" s="19"/>
      <c r="D30" s="19"/>
      <c r="E30" s="5"/>
      <c r="F30" s="19"/>
      <c r="G30" s="39"/>
    </row>
    <row r="31" spans="1:7" x14ac:dyDescent="0.3">
      <c r="A31" s="20"/>
      <c r="B31" s="21"/>
      <c r="C31" s="21" t="s">
        <v>483</v>
      </c>
      <c r="D31" s="22" t="s">
        <v>396</v>
      </c>
      <c r="E31" s="388">
        <v>14</v>
      </c>
      <c r="F31" s="17"/>
      <c r="G31" s="62"/>
    </row>
    <row r="32" spans="1:7" ht="10.8" customHeight="1" x14ac:dyDescent="0.3">
      <c r="A32" s="18"/>
      <c r="B32" s="19"/>
      <c r="C32" s="19"/>
      <c r="D32" s="19"/>
      <c r="E32" s="5"/>
      <c r="F32" s="19"/>
      <c r="G32" s="39"/>
    </row>
    <row r="33" spans="1:7" ht="22.8" x14ac:dyDescent="0.3">
      <c r="A33" s="20"/>
      <c r="B33" s="21"/>
      <c r="C33" s="21" t="s">
        <v>487</v>
      </c>
      <c r="D33" s="22" t="s">
        <v>396</v>
      </c>
      <c r="E33" s="388">
        <v>6.6</v>
      </c>
      <c r="F33" s="17"/>
      <c r="G33" s="38"/>
    </row>
    <row r="34" spans="1:7" ht="10.8" customHeight="1" x14ac:dyDescent="0.3">
      <c r="A34" s="18"/>
      <c r="B34" s="19"/>
      <c r="C34" s="19"/>
      <c r="D34" s="19"/>
      <c r="E34" s="5"/>
      <c r="F34" s="19"/>
      <c r="G34" s="39"/>
    </row>
    <row r="35" spans="1:7" ht="22.8" x14ac:dyDescent="0.3">
      <c r="A35" s="20"/>
      <c r="B35" s="21"/>
      <c r="C35" s="21" t="s">
        <v>412</v>
      </c>
      <c r="D35" s="22" t="s">
        <v>396</v>
      </c>
      <c r="E35" s="388">
        <v>2</v>
      </c>
      <c r="F35" s="17"/>
      <c r="G35" s="62"/>
    </row>
    <row r="36" spans="1:7" ht="10.8" customHeight="1" x14ac:dyDescent="0.3">
      <c r="A36" s="18"/>
      <c r="B36" s="19"/>
      <c r="C36" s="19"/>
      <c r="D36" s="19"/>
      <c r="E36" s="5"/>
      <c r="F36" s="19"/>
      <c r="G36" s="39"/>
    </row>
    <row r="37" spans="1:7" x14ac:dyDescent="0.3">
      <c r="A37" s="20"/>
      <c r="B37" s="21"/>
      <c r="C37" s="49" t="s">
        <v>650</v>
      </c>
      <c r="D37" s="22"/>
      <c r="E37" s="388"/>
      <c r="F37" s="17"/>
      <c r="G37" s="38"/>
    </row>
    <row r="38" spans="1:7" ht="10.8" customHeight="1" x14ac:dyDescent="0.3">
      <c r="A38" s="18"/>
      <c r="B38" s="19"/>
      <c r="C38" s="19"/>
      <c r="D38" s="19"/>
      <c r="E38" s="5"/>
      <c r="F38" s="19"/>
      <c r="G38" s="39"/>
    </row>
    <row r="39" spans="1:7" ht="22.8" x14ac:dyDescent="0.3">
      <c r="A39" s="20"/>
      <c r="B39" s="21"/>
      <c r="C39" s="65" t="s">
        <v>651</v>
      </c>
      <c r="D39" s="22"/>
      <c r="E39" s="388"/>
      <c r="F39" s="17"/>
      <c r="G39" s="38"/>
    </row>
    <row r="40" spans="1:7" ht="10.8" customHeight="1" x14ac:dyDescent="0.3">
      <c r="A40" s="18"/>
      <c r="B40" s="19"/>
      <c r="C40" s="19"/>
      <c r="D40" s="19"/>
      <c r="E40" s="5"/>
      <c r="F40" s="19"/>
      <c r="G40" s="39"/>
    </row>
    <row r="41" spans="1:7" x14ac:dyDescent="0.3">
      <c r="A41" s="20"/>
      <c r="B41" s="21"/>
      <c r="C41" s="21" t="s">
        <v>488</v>
      </c>
      <c r="D41" s="22" t="s">
        <v>393</v>
      </c>
      <c r="E41" s="388">
        <v>1</v>
      </c>
      <c r="F41" s="17"/>
      <c r="G41" s="62"/>
    </row>
    <row r="42" spans="1:7" ht="10.8" customHeight="1" x14ac:dyDescent="0.3">
      <c r="A42" s="18"/>
      <c r="B42" s="19"/>
      <c r="C42" s="19"/>
      <c r="D42" s="19"/>
      <c r="E42" s="5"/>
      <c r="F42" s="19"/>
      <c r="G42" s="39"/>
    </row>
    <row r="43" spans="1:7" ht="22.8" x14ac:dyDescent="0.3">
      <c r="A43" s="50"/>
      <c r="B43" s="51"/>
      <c r="C43" s="21" t="s">
        <v>489</v>
      </c>
      <c r="D43" s="60" t="s">
        <v>393</v>
      </c>
      <c r="E43" s="190">
        <v>1</v>
      </c>
      <c r="F43" s="61"/>
      <c r="G43" s="62"/>
    </row>
    <row r="44" spans="1:7" ht="10.8" customHeight="1" x14ac:dyDescent="0.3">
      <c r="A44" s="18"/>
      <c r="B44" s="19"/>
      <c r="C44" s="19"/>
      <c r="D44" s="19"/>
      <c r="E44" s="5"/>
      <c r="F44" s="19"/>
      <c r="G44" s="39"/>
    </row>
    <row r="45" spans="1:7" ht="22.8" x14ac:dyDescent="0.3">
      <c r="A45" s="20"/>
      <c r="B45" s="21"/>
      <c r="C45" s="21" t="s">
        <v>490</v>
      </c>
      <c r="D45" s="22" t="s">
        <v>393</v>
      </c>
      <c r="E45" s="388">
        <v>1</v>
      </c>
      <c r="F45" s="17"/>
      <c r="G45" s="62"/>
    </row>
    <row r="46" spans="1:7" ht="10.8" customHeight="1" x14ac:dyDescent="0.3">
      <c r="A46" s="18"/>
      <c r="B46" s="19"/>
      <c r="C46" s="19"/>
      <c r="D46" s="19"/>
      <c r="E46" s="5"/>
      <c r="F46" s="19"/>
      <c r="G46" s="39"/>
    </row>
    <row r="47" spans="1:7" x14ac:dyDescent="0.3">
      <c r="A47" s="20"/>
      <c r="B47" s="21"/>
      <c r="C47" s="49" t="s">
        <v>652</v>
      </c>
      <c r="D47" s="22"/>
      <c r="E47" s="388"/>
      <c r="F47" s="17"/>
      <c r="G47" s="38"/>
    </row>
    <row r="48" spans="1:7" ht="10.8" customHeight="1" x14ac:dyDescent="0.3">
      <c r="A48" s="52"/>
      <c r="B48" s="53"/>
      <c r="C48" s="53"/>
      <c r="D48" s="53"/>
      <c r="E48" s="96"/>
      <c r="F48" s="53"/>
      <c r="G48" s="54"/>
    </row>
    <row r="49" spans="1:7" x14ac:dyDescent="0.3">
      <c r="A49" s="20"/>
      <c r="B49" s="21"/>
      <c r="C49" s="21" t="s">
        <v>491</v>
      </c>
      <c r="D49" s="22" t="s">
        <v>492</v>
      </c>
      <c r="E49" s="388">
        <v>51</v>
      </c>
      <c r="F49" s="17"/>
      <c r="G49" s="62"/>
    </row>
    <row r="50" spans="1:7" ht="10.8" customHeight="1" x14ac:dyDescent="0.3">
      <c r="A50" s="52"/>
      <c r="B50" s="53"/>
      <c r="C50" s="53"/>
      <c r="D50" s="53"/>
      <c r="E50" s="96"/>
      <c r="F50" s="53"/>
      <c r="G50" s="54"/>
    </row>
    <row r="51" spans="1:7" ht="22.8" x14ac:dyDescent="0.3">
      <c r="A51" s="20"/>
      <c r="B51" s="21"/>
      <c r="C51" s="21" t="s">
        <v>493</v>
      </c>
      <c r="D51" s="22" t="s">
        <v>492</v>
      </c>
      <c r="E51" s="388">
        <v>33</v>
      </c>
      <c r="F51" s="17"/>
      <c r="G51" s="62"/>
    </row>
    <row r="52" spans="1:7" ht="10.8" customHeight="1" x14ac:dyDescent="0.3">
      <c r="A52" s="52"/>
      <c r="B52" s="53"/>
      <c r="C52" s="53"/>
      <c r="D52" s="53"/>
      <c r="E52" s="96"/>
      <c r="F52" s="53"/>
      <c r="G52" s="54"/>
    </row>
    <row r="53" spans="1:7" x14ac:dyDescent="0.3">
      <c r="A53" s="20"/>
      <c r="B53" s="21"/>
      <c r="C53" s="21" t="s">
        <v>494</v>
      </c>
      <c r="D53" s="22" t="s">
        <v>492</v>
      </c>
      <c r="E53" s="388">
        <v>33</v>
      </c>
      <c r="F53" s="17"/>
      <c r="G53" s="62"/>
    </row>
    <row r="54" spans="1:7" ht="10.8" customHeight="1" x14ac:dyDescent="0.3">
      <c r="A54" s="18"/>
      <c r="B54" s="19"/>
      <c r="C54" s="19"/>
      <c r="D54" s="19"/>
      <c r="E54" s="5"/>
      <c r="F54" s="19"/>
      <c r="G54" s="39"/>
    </row>
    <row r="55" spans="1:7" x14ac:dyDescent="0.3">
      <c r="A55" s="20"/>
      <c r="B55" s="21"/>
      <c r="C55" s="21" t="s">
        <v>495</v>
      </c>
      <c r="D55" s="22" t="s">
        <v>396</v>
      </c>
      <c r="E55" s="388">
        <v>0.5625</v>
      </c>
      <c r="F55" s="17"/>
      <c r="G55" s="62"/>
    </row>
    <row r="56" spans="1:7" ht="10.8" customHeight="1" x14ac:dyDescent="0.3">
      <c r="A56" s="18"/>
      <c r="B56" s="19"/>
      <c r="C56" s="19"/>
      <c r="D56" s="19"/>
      <c r="E56" s="5"/>
      <c r="F56" s="19"/>
      <c r="G56" s="39"/>
    </row>
    <row r="57" spans="1:7" x14ac:dyDescent="0.3">
      <c r="A57" s="20"/>
      <c r="B57" s="21"/>
      <c r="C57" s="21" t="s">
        <v>605</v>
      </c>
      <c r="D57" s="22"/>
      <c r="E57" s="388"/>
      <c r="F57" s="17"/>
      <c r="G57" s="38"/>
    </row>
    <row r="58" spans="1:7" ht="10.8" customHeight="1" x14ac:dyDescent="0.3">
      <c r="A58" s="18"/>
      <c r="B58" s="19"/>
      <c r="C58" s="19"/>
      <c r="D58" s="19"/>
      <c r="E58" s="5"/>
      <c r="F58" s="19"/>
      <c r="G58" s="39"/>
    </row>
    <row r="59" spans="1:7" ht="22.8" x14ac:dyDescent="0.3">
      <c r="A59" s="20"/>
      <c r="B59" s="21"/>
      <c r="C59" s="21" t="s">
        <v>496</v>
      </c>
      <c r="D59" s="22" t="s">
        <v>492</v>
      </c>
      <c r="E59" s="388">
        <v>92</v>
      </c>
      <c r="F59" s="17"/>
      <c r="G59" s="62"/>
    </row>
    <row r="60" spans="1:7" ht="10.8" customHeight="1" x14ac:dyDescent="0.3">
      <c r="A60" s="18"/>
      <c r="B60" s="19"/>
      <c r="C60" s="19"/>
      <c r="D60" s="19"/>
      <c r="E60" s="5"/>
      <c r="F60" s="19"/>
      <c r="G60" s="39"/>
    </row>
    <row r="61" spans="1:7" x14ac:dyDescent="0.3">
      <c r="A61" s="20"/>
      <c r="B61" s="21"/>
      <c r="C61" s="21" t="s">
        <v>497</v>
      </c>
      <c r="D61" s="22" t="s">
        <v>17</v>
      </c>
      <c r="E61" s="388">
        <v>1</v>
      </c>
      <c r="F61" s="17"/>
      <c r="G61" s="62"/>
    </row>
    <row r="62" spans="1:7" ht="10.8" customHeight="1" x14ac:dyDescent="0.3">
      <c r="A62" s="18"/>
      <c r="B62" s="19"/>
      <c r="C62" s="19"/>
      <c r="D62" s="19"/>
      <c r="E62" s="5"/>
      <c r="F62" s="19"/>
      <c r="G62" s="39"/>
    </row>
    <row r="63" spans="1:7" ht="34.200000000000003" x14ac:dyDescent="0.3">
      <c r="A63" s="20"/>
      <c r="B63" s="21"/>
      <c r="C63" s="21" t="s">
        <v>498</v>
      </c>
      <c r="D63" s="22" t="s">
        <v>17</v>
      </c>
      <c r="E63" s="388">
        <v>1</v>
      </c>
      <c r="F63" s="17"/>
      <c r="G63" s="62"/>
    </row>
    <row r="64" spans="1:7" ht="10.8" customHeight="1" x14ac:dyDescent="0.3">
      <c r="A64" s="18"/>
      <c r="B64" s="19"/>
      <c r="C64" s="19"/>
      <c r="D64" s="19"/>
      <c r="E64" s="5"/>
      <c r="F64" s="19"/>
      <c r="G64" s="39"/>
    </row>
    <row r="65" spans="1:7" x14ac:dyDescent="0.3">
      <c r="A65" s="20"/>
      <c r="B65" s="21"/>
      <c r="C65" s="21" t="s">
        <v>499</v>
      </c>
      <c r="D65" s="22" t="s">
        <v>393</v>
      </c>
      <c r="E65" s="388">
        <v>1</v>
      </c>
      <c r="F65" s="17"/>
      <c r="G65" s="62"/>
    </row>
    <row r="66" spans="1:7" x14ac:dyDescent="0.3">
      <c r="A66" s="18"/>
      <c r="B66" s="19"/>
      <c r="C66" s="19"/>
      <c r="D66" s="19"/>
      <c r="E66" s="5"/>
      <c r="F66" s="19"/>
      <c r="G66" s="39"/>
    </row>
    <row r="67" spans="1:7" x14ac:dyDescent="0.3">
      <c r="A67" s="24" t="s">
        <v>39</v>
      </c>
      <c r="B67" s="25"/>
      <c r="C67" s="26"/>
      <c r="D67" s="27"/>
      <c r="E67" s="199"/>
      <c r="F67" s="28"/>
      <c r="G67" s="37"/>
    </row>
    <row r="68" spans="1:7" x14ac:dyDescent="0.3">
      <c r="A68" s="9"/>
      <c r="B68" s="9"/>
      <c r="C68" s="30"/>
      <c r="D68" s="9"/>
      <c r="E68" s="9"/>
      <c r="F68" s="9"/>
      <c r="G68" s="9"/>
    </row>
    <row r="69" spans="1:7" x14ac:dyDescent="0.3">
      <c r="A69" s="35" t="str">
        <f>$A$1</f>
        <v xml:space="preserve">TSHIAME WWTW REFURBISHMENT </v>
      </c>
      <c r="B69" s="32"/>
      <c r="C69" s="32"/>
      <c r="D69" s="32"/>
      <c r="E69" s="32"/>
      <c r="F69" s="32"/>
      <c r="G69" s="32"/>
    </row>
    <row r="70" spans="1:7" x14ac:dyDescent="0.3">
      <c r="A70" s="31" t="s">
        <v>40</v>
      </c>
      <c r="B70" s="32"/>
      <c r="C70" s="32"/>
      <c r="D70" s="32"/>
      <c r="E70" s="32"/>
      <c r="F70" s="32"/>
      <c r="G70" s="32"/>
    </row>
    <row r="71" spans="1:7" x14ac:dyDescent="0.3">
      <c r="A71" s="9"/>
      <c r="B71" s="9"/>
      <c r="C71" s="9"/>
      <c r="D71" s="544" t="s">
        <v>1987</v>
      </c>
      <c r="E71" s="545" t="s">
        <v>173</v>
      </c>
      <c r="F71" s="545" t="s">
        <v>173</v>
      </c>
      <c r="G71" s="545" t="s">
        <v>173</v>
      </c>
    </row>
    <row r="72" spans="1:7" ht="22.8" x14ac:dyDescent="0.3">
      <c r="A72" s="11" t="s">
        <v>5</v>
      </c>
      <c r="B72" s="11" t="s">
        <v>0</v>
      </c>
      <c r="C72" s="11" t="s">
        <v>1</v>
      </c>
      <c r="D72" s="11" t="s">
        <v>2</v>
      </c>
      <c r="E72" s="4" t="s">
        <v>3</v>
      </c>
      <c r="F72" s="11" t="s">
        <v>6</v>
      </c>
      <c r="G72" s="12" t="s">
        <v>4</v>
      </c>
    </row>
    <row r="73" spans="1:7" x14ac:dyDescent="0.3">
      <c r="A73" s="24" t="s">
        <v>41</v>
      </c>
      <c r="B73" s="25"/>
      <c r="C73" s="26"/>
      <c r="D73" s="27"/>
      <c r="E73" s="199"/>
      <c r="F73" s="28"/>
      <c r="G73" s="29"/>
    </row>
    <row r="74" spans="1:7" ht="8.4" customHeight="1" x14ac:dyDescent="0.3">
      <c r="A74" s="18"/>
      <c r="B74" s="19"/>
      <c r="C74" s="5"/>
      <c r="D74" s="19"/>
      <c r="E74" s="19"/>
      <c r="F74" s="19"/>
      <c r="G74" s="39"/>
    </row>
    <row r="75" spans="1:7" x14ac:dyDescent="0.3">
      <c r="A75" s="20"/>
      <c r="B75" s="21"/>
      <c r="C75" s="49" t="s">
        <v>722</v>
      </c>
      <c r="D75" s="22"/>
      <c r="E75" s="388"/>
      <c r="F75" s="17"/>
      <c r="G75" s="38"/>
    </row>
    <row r="76" spans="1:7" ht="10.8" customHeight="1" x14ac:dyDescent="0.3">
      <c r="A76" s="18"/>
      <c r="B76" s="19"/>
      <c r="C76" s="19"/>
      <c r="D76" s="19"/>
      <c r="E76" s="5"/>
      <c r="F76" s="19"/>
      <c r="G76" s="39"/>
    </row>
    <row r="77" spans="1:7" x14ac:dyDescent="0.3">
      <c r="A77" s="20"/>
      <c r="B77" s="21"/>
      <c r="C77" s="21" t="s">
        <v>723</v>
      </c>
      <c r="D77" s="22"/>
      <c r="E77" s="388"/>
      <c r="F77" s="17"/>
      <c r="G77" s="38"/>
    </row>
    <row r="78" spans="1:7" ht="10.8" customHeight="1" x14ac:dyDescent="0.3">
      <c r="A78" s="18"/>
      <c r="B78" s="19"/>
      <c r="C78" s="19"/>
      <c r="D78" s="19"/>
      <c r="E78" s="5"/>
      <c r="F78" s="19"/>
      <c r="G78" s="39"/>
    </row>
    <row r="79" spans="1:7" x14ac:dyDescent="0.3">
      <c r="A79" s="20"/>
      <c r="B79" s="21"/>
      <c r="C79" s="21" t="s">
        <v>724</v>
      </c>
      <c r="D79" s="22" t="s">
        <v>12</v>
      </c>
      <c r="E79" s="388">
        <v>1</v>
      </c>
      <c r="F79" s="17"/>
      <c r="G79" s="62"/>
    </row>
    <row r="80" spans="1:7" ht="10.8" customHeight="1" x14ac:dyDescent="0.3">
      <c r="A80" s="18"/>
      <c r="B80" s="19"/>
      <c r="C80" s="19"/>
      <c r="D80" s="19"/>
      <c r="E80" s="5"/>
      <c r="F80" s="19"/>
      <c r="G80" s="39"/>
    </row>
    <row r="81" spans="1:7" ht="22.8" x14ac:dyDescent="0.3">
      <c r="A81" s="20"/>
      <c r="B81" s="21"/>
      <c r="C81" s="21" t="s">
        <v>725</v>
      </c>
      <c r="D81" s="22"/>
      <c r="E81" s="388"/>
      <c r="F81" s="17"/>
      <c r="G81" s="38"/>
    </row>
    <row r="82" spans="1:7" ht="10.8" customHeight="1" x14ac:dyDescent="0.3">
      <c r="A82" s="18"/>
      <c r="B82" s="19"/>
      <c r="C82" s="19"/>
      <c r="D82" s="19"/>
      <c r="E82" s="5"/>
      <c r="F82" s="19"/>
      <c r="G82" s="39"/>
    </row>
    <row r="83" spans="1:7" x14ac:dyDescent="0.3">
      <c r="A83" s="20"/>
      <c r="B83" s="21"/>
      <c r="C83" s="21" t="s">
        <v>726</v>
      </c>
      <c r="D83" s="22" t="s">
        <v>695</v>
      </c>
      <c r="E83" s="388">
        <v>1.0010000000000001</v>
      </c>
      <c r="F83" s="17"/>
      <c r="G83" s="62"/>
    </row>
    <row r="84" spans="1:7" ht="10.8" customHeight="1" x14ac:dyDescent="0.3">
      <c r="A84" s="18"/>
      <c r="B84" s="19"/>
      <c r="C84" s="19"/>
      <c r="D84" s="19"/>
      <c r="E84" s="5"/>
      <c r="F84" s="19"/>
      <c r="G84" s="39"/>
    </row>
    <row r="85" spans="1:7" x14ac:dyDescent="0.3">
      <c r="A85" s="20"/>
      <c r="B85" s="21"/>
      <c r="C85" s="21" t="s">
        <v>727</v>
      </c>
      <c r="D85" s="22" t="s">
        <v>695</v>
      </c>
      <c r="E85" s="388">
        <v>0.36300000000000004</v>
      </c>
      <c r="F85" s="17"/>
      <c r="G85" s="62"/>
    </row>
    <row r="86" spans="1:7" ht="10.8" customHeight="1" x14ac:dyDescent="0.3">
      <c r="A86" s="18"/>
      <c r="B86" s="19"/>
      <c r="C86" s="19"/>
      <c r="D86" s="19"/>
      <c r="E86" s="5"/>
      <c r="F86" s="19"/>
      <c r="G86" s="39"/>
    </row>
    <row r="87" spans="1:7" x14ac:dyDescent="0.3">
      <c r="A87" s="20"/>
      <c r="B87" s="21"/>
      <c r="C87" s="21" t="s">
        <v>728</v>
      </c>
      <c r="D87" s="22" t="s">
        <v>695</v>
      </c>
      <c r="E87" s="388">
        <v>9.5700000000000007E-2</v>
      </c>
      <c r="F87" s="17"/>
      <c r="G87" s="62"/>
    </row>
    <row r="88" spans="1:7" ht="10.8" customHeight="1" x14ac:dyDescent="0.3">
      <c r="A88" s="18"/>
      <c r="B88" s="19"/>
      <c r="C88" s="19"/>
      <c r="D88" s="19"/>
      <c r="E88" s="5"/>
      <c r="F88" s="19"/>
      <c r="G88" s="39"/>
    </row>
    <row r="89" spans="1:7" x14ac:dyDescent="0.3">
      <c r="A89" s="20"/>
      <c r="B89" s="21"/>
      <c r="C89" s="21" t="s">
        <v>729</v>
      </c>
      <c r="D89" s="22" t="s">
        <v>695</v>
      </c>
      <c r="E89" s="388">
        <v>0.55330000000000001</v>
      </c>
      <c r="F89" s="17"/>
      <c r="G89" s="62"/>
    </row>
    <row r="90" spans="1:7" ht="10.8" customHeight="1" x14ac:dyDescent="0.3">
      <c r="A90" s="18"/>
      <c r="B90" s="19"/>
      <c r="C90" s="19"/>
      <c r="D90" s="19"/>
      <c r="E90" s="5"/>
      <c r="F90" s="19"/>
      <c r="G90" s="39"/>
    </row>
    <row r="91" spans="1:7" x14ac:dyDescent="0.3">
      <c r="A91" s="20"/>
      <c r="B91" s="21"/>
      <c r="C91" s="21" t="s">
        <v>730</v>
      </c>
      <c r="D91" s="22" t="s">
        <v>695</v>
      </c>
      <c r="E91" s="388">
        <v>0.10068630000000001</v>
      </c>
      <c r="F91" s="17"/>
      <c r="G91" s="62"/>
    </row>
    <row r="92" spans="1:7" ht="10.8" customHeight="1" x14ac:dyDescent="0.3">
      <c r="A92" s="18"/>
      <c r="B92" s="19"/>
      <c r="C92" s="19"/>
      <c r="D92" s="19"/>
      <c r="E92" s="5"/>
      <c r="F92" s="19"/>
      <c r="G92" s="39"/>
    </row>
    <row r="93" spans="1:7" ht="22.8" x14ac:dyDescent="0.3">
      <c r="A93" s="20"/>
      <c r="B93" s="21"/>
      <c r="C93" s="21" t="s">
        <v>731</v>
      </c>
      <c r="D93" s="22" t="s">
        <v>695</v>
      </c>
      <c r="E93" s="388">
        <v>0.41580000000000006</v>
      </c>
      <c r="F93" s="17"/>
      <c r="G93" s="62"/>
    </row>
    <row r="94" spans="1:7" ht="10.8" customHeight="1" x14ac:dyDescent="0.3">
      <c r="A94" s="18"/>
      <c r="B94" s="19"/>
      <c r="C94" s="19"/>
      <c r="D94" s="19"/>
      <c r="E94" s="5"/>
      <c r="F94" s="19"/>
      <c r="G94" s="39"/>
    </row>
    <row r="95" spans="1:7" x14ac:dyDescent="0.3">
      <c r="A95" s="20"/>
      <c r="B95" s="21"/>
      <c r="C95" s="21" t="s">
        <v>732</v>
      </c>
      <c r="D95" s="22" t="s">
        <v>695</v>
      </c>
      <c r="E95" s="388">
        <v>2.0779000000000002E-2</v>
      </c>
      <c r="F95" s="17"/>
      <c r="G95" s="62"/>
    </row>
    <row r="96" spans="1:7" ht="10.8" customHeight="1" x14ac:dyDescent="0.3">
      <c r="A96" s="18"/>
      <c r="B96" s="19"/>
      <c r="C96" s="19"/>
      <c r="D96" s="19"/>
      <c r="E96" s="5"/>
      <c r="F96" s="19"/>
      <c r="G96" s="39"/>
    </row>
    <row r="97" spans="1:7" x14ac:dyDescent="0.3">
      <c r="A97" s="20"/>
      <c r="B97" s="21"/>
      <c r="C97" s="21" t="s">
        <v>733</v>
      </c>
      <c r="D97" s="22" t="s">
        <v>695</v>
      </c>
      <c r="E97" s="388">
        <v>0.25300000000000006</v>
      </c>
      <c r="F97" s="17"/>
      <c r="G97" s="62"/>
    </row>
    <row r="98" spans="1:7" ht="10.8" customHeight="1" x14ac:dyDescent="0.3">
      <c r="A98" s="18"/>
      <c r="B98" s="19"/>
      <c r="C98" s="19"/>
      <c r="D98" s="19"/>
      <c r="E98" s="5"/>
      <c r="F98" s="19"/>
      <c r="G98" s="39"/>
    </row>
    <row r="99" spans="1:7" x14ac:dyDescent="0.3">
      <c r="A99" s="20"/>
      <c r="B99" s="21"/>
      <c r="C99" s="21" t="s">
        <v>734</v>
      </c>
      <c r="D99" s="22" t="s">
        <v>695</v>
      </c>
      <c r="E99" s="388">
        <v>0.32119999999999999</v>
      </c>
      <c r="F99" s="17"/>
      <c r="G99" s="62"/>
    </row>
    <row r="100" spans="1:7" ht="10.8" customHeight="1" x14ac:dyDescent="0.3">
      <c r="A100" s="18"/>
      <c r="B100" s="19"/>
      <c r="C100" s="19"/>
      <c r="D100" s="19"/>
      <c r="E100" s="5"/>
      <c r="F100" s="19"/>
      <c r="G100" s="39"/>
    </row>
    <row r="101" spans="1:7" x14ac:dyDescent="0.3">
      <c r="A101" s="20"/>
      <c r="B101" s="21"/>
      <c r="C101" s="21" t="s">
        <v>735</v>
      </c>
      <c r="D101" s="22" t="s">
        <v>695</v>
      </c>
      <c r="E101" s="388">
        <v>0.14740000000000003</v>
      </c>
      <c r="F101" s="17"/>
      <c r="G101" s="62"/>
    </row>
    <row r="102" spans="1:7" ht="10.8" customHeight="1" x14ac:dyDescent="0.3">
      <c r="A102" s="18"/>
      <c r="B102" s="19"/>
      <c r="C102" s="19"/>
      <c r="D102" s="19"/>
      <c r="E102" s="5"/>
      <c r="F102" s="19"/>
      <c r="G102" s="39"/>
    </row>
    <row r="103" spans="1:7" x14ac:dyDescent="0.3">
      <c r="A103" s="20"/>
      <c r="B103" s="21"/>
      <c r="C103" s="21" t="s">
        <v>736</v>
      </c>
      <c r="D103" s="22" t="s">
        <v>492</v>
      </c>
      <c r="E103" s="388">
        <v>85.86</v>
      </c>
      <c r="F103" s="17"/>
      <c r="G103" s="62"/>
    </row>
    <row r="104" spans="1:7" ht="10.8" customHeight="1" x14ac:dyDescent="0.3">
      <c r="A104" s="18"/>
      <c r="B104" s="19"/>
      <c r="C104" s="19"/>
      <c r="D104" s="19"/>
      <c r="E104" s="5"/>
      <c r="F104" s="19"/>
      <c r="G104" s="39"/>
    </row>
    <row r="105" spans="1:7" x14ac:dyDescent="0.3">
      <c r="A105" s="20"/>
      <c r="B105" s="21"/>
      <c r="C105" s="21" t="s">
        <v>737</v>
      </c>
      <c r="D105" s="22"/>
      <c r="E105" s="388"/>
      <c r="F105" s="17"/>
      <c r="G105" s="38"/>
    </row>
    <row r="106" spans="1:7" ht="10.8" customHeight="1" x14ac:dyDescent="0.3">
      <c r="A106" s="18"/>
      <c r="B106" s="19"/>
      <c r="C106" s="19"/>
      <c r="D106" s="19"/>
      <c r="E106" s="5"/>
      <c r="F106" s="19"/>
      <c r="G106" s="39"/>
    </row>
    <row r="107" spans="1:7" x14ac:dyDescent="0.3">
      <c r="A107" s="20"/>
      <c r="B107" s="21"/>
      <c r="C107" s="21" t="s">
        <v>738</v>
      </c>
      <c r="D107" s="22" t="s">
        <v>695</v>
      </c>
      <c r="E107" s="388">
        <v>3.2718653000000009</v>
      </c>
      <c r="F107" s="17"/>
      <c r="G107" s="62"/>
    </row>
    <row r="108" spans="1:7" ht="10.8" customHeight="1" x14ac:dyDescent="0.3">
      <c r="A108" s="18"/>
      <c r="B108" s="19"/>
      <c r="C108" s="19"/>
      <c r="D108" s="19"/>
      <c r="E108" s="5"/>
      <c r="F108" s="19"/>
      <c r="G108" s="39"/>
    </row>
    <row r="109" spans="1:7" x14ac:dyDescent="0.3">
      <c r="A109" s="20"/>
      <c r="B109" s="21"/>
      <c r="C109" s="21" t="s">
        <v>739</v>
      </c>
      <c r="D109" s="22"/>
      <c r="E109" s="388"/>
      <c r="F109" s="17"/>
      <c r="G109" s="38"/>
    </row>
    <row r="110" spans="1:7" ht="10.8" customHeight="1" x14ac:dyDescent="0.3">
      <c r="A110" s="18"/>
      <c r="B110" s="19"/>
      <c r="C110" s="19"/>
      <c r="D110" s="19"/>
      <c r="E110" s="5"/>
      <c r="F110" s="19"/>
      <c r="G110" s="39"/>
    </row>
    <row r="111" spans="1:7" x14ac:dyDescent="0.3">
      <c r="A111" s="20"/>
      <c r="B111" s="21"/>
      <c r="C111" s="21" t="s">
        <v>726</v>
      </c>
      <c r="D111" s="22" t="s">
        <v>695</v>
      </c>
      <c r="E111" s="388">
        <v>1.0010000000000001</v>
      </c>
      <c r="F111" s="17"/>
      <c r="G111" s="62"/>
    </row>
    <row r="112" spans="1:7" ht="10.8" customHeight="1" x14ac:dyDescent="0.3">
      <c r="A112" s="18"/>
      <c r="B112" s="19"/>
      <c r="C112" s="19"/>
      <c r="D112" s="19"/>
      <c r="E112" s="5"/>
      <c r="F112" s="19"/>
      <c r="G112" s="39"/>
    </row>
    <row r="113" spans="1:7" x14ac:dyDescent="0.3">
      <c r="A113" s="20"/>
      <c r="B113" s="21"/>
      <c r="C113" s="21" t="s">
        <v>727</v>
      </c>
      <c r="D113" s="22" t="s">
        <v>695</v>
      </c>
      <c r="E113" s="388">
        <v>0.36300000000000004</v>
      </c>
      <c r="F113" s="17"/>
      <c r="G113" s="62"/>
    </row>
    <row r="114" spans="1:7" ht="10.8" customHeight="1" x14ac:dyDescent="0.3">
      <c r="A114" s="18"/>
      <c r="B114" s="19"/>
      <c r="C114" s="19"/>
      <c r="D114" s="19"/>
      <c r="E114" s="5"/>
      <c r="F114" s="19"/>
      <c r="G114" s="39"/>
    </row>
    <row r="115" spans="1:7" x14ac:dyDescent="0.3">
      <c r="A115" s="20"/>
      <c r="B115" s="21"/>
      <c r="C115" s="21" t="s">
        <v>728</v>
      </c>
      <c r="D115" s="22" t="s">
        <v>695</v>
      </c>
      <c r="E115" s="388">
        <v>9.5700000000000007E-2</v>
      </c>
      <c r="F115" s="17"/>
      <c r="G115" s="62"/>
    </row>
    <row r="116" spans="1:7" ht="10.8" customHeight="1" x14ac:dyDescent="0.3">
      <c r="A116" s="18"/>
      <c r="B116" s="19"/>
      <c r="C116" s="19"/>
      <c r="D116" s="19"/>
      <c r="E116" s="5"/>
      <c r="F116" s="19"/>
      <c r="G116" s="39"/>
    </row>
    <row r="117" spans="1:7" x14ac:dyDescent="0.3">
      <c r="A117" s="20"/>
      <c r="B117" s="21"/>
      <c r="C117" s="21" t="s">
        <v>729</v>
      </c>
      <c r="D117" s="22" t="s">
        <v>695</v>
      </c>
      <c r="E117" s="388">
        <v>0.55330000000000001</v>
      </c>
      <c r="F117" s="17"/>
      <c r="G117" s="62"/>
    </row>
    <row r="118" spans="1:7" ht="10.8" customHeight="1" x14ac:dyDescent="0.3">
      <c r="A118" s="18"/>
      <c r="B118" s="19"/>
      <c r="C118" s="19"/>
      <c r="D118" s="19"/>
      <c r="E118" s="5"/>
      <c r="F118" s="19"/>
      <c r="G118" s="39"/>
    </row>
    <row r="119" spans="1:7" x14ac:dyDescent="0.3">
      <c r="A119" s="20"/>
      <c r="B119" s="21"/>
      <c r="C119" s="21" t="s">
        <v>730</v>
      </c>
      <c r="D119" s="22" t="s">
        <v>695</v>
      </c>
      <c r="E119" s="388">
        <v>0.10068630000000001</v>
      </c>
      <c r="F119" s="17"/>
      <c r="G119" s="62"/>
    </row>
    <row r="120" spans="1:7" ht="10.8" customHeight="1" x14ac:dyDescent="0.3">
      <c r="A120" s="18"/>
      <c r="B120" s="19"/>
      <c r="C120" s="19"/>
      <c r="D120" s="19"/>
      <c r="E120" s="5"/>
      <c r="F120" s="19"/>
      <c r="G120" s="39"/>
    </row>
    <row r="121" spans="1:7" ht="22.8" x14ac:dyDescent="0.3">
      <c r="A121" s="20"/>
      <c r="B121" s="21"/>
      <c r="C121" s="21" t="s">
        <v>731</v>
      </c>
      <c r="D121" s="22" t="s">
        <v>695</v>
      </c>
      <c r="E121" s="388">
        <v>0.41580000000000006</v>
      </c>
      <c r="F121" s="17"/>
      <c r="G121" s="62"/>
    </row>
    <row r="122" spans="1:7" ht="10.8" customHeight="1" x14ac:dyDescent="0.3">
      <c r="A122" s="18"/>
      <c r="B122" s="19"/>
      <c r="C122" s="19"/>
      <c r="D122" s="19"/>
      <c r="E122" s="5"/>
      <c r="F122" s="19"/>
      <c r="G122" s="39"/>
    </row>
    <row r="123" spans="1:7" x14ac:dyDescent="0.3">
      <c r="A123" s="20"/>
      <c r="B123" s="21"/>
      <c r="C123" s="21" t="s">
        <v>732</v>
      </c>
      <c r="D123" s="22" t="s">
        <v>695</v>
      </c>
      <c r="E123" s="388">
        <v>2.0779000000000002E-2</v>
      </c>
      <c r="F123" s="17"/>
      <c r="G123" s="62"/>
    </row>
    <row r="124" spans="1:7" ht="10.8" customHeight="1" x14ac:dyDescent="0.3">
      <c r="A124" s="18"/>
      <c r="B124" s="19"/>
      <c r="C124" s="19"/>
      <c r="D124" s="19"/>
      <c r="E124" s="5"/>
      <c r="F124" s="19"/>
      <c r="G124" s="39"/>
    </row>
    <row r="125" spans="1:7" x14ac:dyDescent="0.3">
      <c r="A125" s="20"/>
      <c r="B125" s="21"/>
      <c r="C125" s="21" t="s">
        <v>733</v>
      </c>
      <c r="D125" s="22" t="s">
        <v>695</v>
      </c>
      <c r="E125" s="388">
        <v>0.25300000000000006</v>
      </c>
      <c r="F125" s="17"/>
      <c r="G125" s="62"/>
    </row>
    <row r="126" spans="1:7" ht="10.8" customHeight="1" x14ac:dyDescent="0.3">
      <c r="A126" s="18"/>
      <c r="B126" s="19"/>
      <c r="C126" s="19"/>
      <c r="D126" s="19"/>
      <c r="E126" s="5"/>
      <c r="F126" s="19"/>
      <c r="G126" s="39"/>
    </row>
    <row r="127" spans="1:7" x14ac:dyDescent="0.3">
      <c r="A127" s="20"/>
      <c r="B127" s="21"/>
      <c r="C127" s="21" t="s">
        <v>734</v>
      </c>
      <c r="D127" s="22" t="s">
        <v>695</v>
      </c>
      <c r="E127" s="388">
        <v>0.32119999999999999</v>
      </c>
      <c r="F127" s="17"/>
      <c r="G127" s="62"/>
    </row>
    <row r="128" spans="1:7" ht="10.8" customHeight="1" x14ac:dyDescent="0.3">
      <c r="A128" s="18"/>
      <c r="B128" s="19"/>
      <c r="C128" s="19"/>
      <c r="D128" s="19"/>
      <c r="E128" s="5"/>
      <c r="F128" s="19"/>
      <c r="G128" s="39"/>
    </row>
    <row r="129" spans="1:7" x14ac:dyDescent="0.3">
      <c r="A129" s="20"/>
      <c r="B129" s="21"/>
      <c r="C129" s="21" t="s">
        <v>735</v>
      </c>
      <c r="D129" s="22" t="s">
        <v>695</v>
      </c>
      <c r="E129" s="388">
        <v>0.14740000000000003</v>
      </c>
      <c r="F129" s="17"/>
      <c r="G129" s="62"/>
    </row>
    <row r="130" spans="1:7" ht="10.8" customHeight="1" x14ac:dyDescent="0.3">
      <c r="A130" s="18"/>
      <c r="B130" s="19"/>
      <c r="C130" s="19"/>
      <c r="D130" s="19"/>
      <c r="E130" s="5"/>
      <c r="F130" s="19"/>
      <c r="G130" s="39"/>
    </row>
    <row r="131" spans="1:7" x14ac:dyDescent="0.3">
      <c r="A131" s="20"/>
      <c r="B131" s="21"/>
      <c r="C131" s="21" t="s">
        <v>740</v>
      </c>
      <c r="D131" s="22"/>
      <c r="E131" s="388"/>
      <c r="F131" s="17"/>
      <c r="G131" s="38"/>
    </row>
    <row r="132" spans="1:7" ht="10.8" customHeight="1" x14ac:dyDescent="0.3">
      <c r="A132" s="18"/>
      <c r="B132" s="19"/>
      <c r="C132" s="19"/>
      <c r="D132" s="19"/>
      <c r="E132" s="5"/>
      <c r="F132" s="19"/>
      <c r="G132" s="39"/>
    </row>
    <row r="133" spans="1:7" x14ac:dyDescent="0.3">
      <c r="A133" s="20"/>
      <c r="B133" s="21"/>
      <c r="C133" s="21" t="s">
        <v>741</v>
      </c>
      <c r="D133" s="22" t="s">
        <v>742</v>
      </c>
      <c r="E133" s="388">
        <v>24</v>
      </c>
      <c r="F133" s="17"/>
      <c r="G133" s="62"/>
    </row>
    <row r="134" spans="1:7" ht="10.8" customHeight="1" x14ac:dyDescent="0.3">
      <c r="A134" s="18"/>
      <c r="B134" s="19"/>
      <c r="C134" s="19"/>
      <c r="D134" s="19"/>
      <c r="E134" s="5"/>
      <c r="F134" s="19"/>
      <c r="G134" s="39"/>
    </row>
    <row r="135" spans="1:7" ht="22.8" x14ac:dyDescent="0.3">
      <c r="A135" s="20"/>
      <c r="B135" s="21"/>
      <c r="C135" s="21" t="s">
        <v>743</v>
      </c>
      <c r="D135" s="22" t="s">
        <v>695</v>
      </c>
      <c r="E135" s="388">
        <v>1.1107800000000001E-2</v>
      </c>
      <c r="F135" s="17"/>
      <c r="G135" s="62"/>
    </row>
    <row r="136" spans="1:7" x14ac:dyDescent="0.3">
      <c r="A136" s="18"/>
      <c r="B136" s="19"/>
      <c r="C136" s="19"/>
      <c r="D136" s="19"/>
      <c r="E136" s="5"/>
      <c r="F136" s="19"/>
      <c r="G136" s="39"/>
    </row>
    <row r="137" spans="1:7" x14ac:dyDescent="0.3">
      <c r="A137" s="24" t="s">
        <v>39</v>
      </c>
      <c r="B137" s="25"/>
      <c r="C137" s="26"/>
      <c r="D137" s="27"/>
      <c r="E137" s="199"/>
      <c r="F137" s="28"/>
      <c r="G137" s="37"/>
    </row>
    <row r="138" spans="1:7" x14ac:dyDescent="0.3">
      <c r="A138" s="9"/>
      <c r="B138" s="9"/>
      <c r="C138" s="30"/>
      <c r="D138" s="9"/>
      <c r="E138" s="9"/>
      <c r="F138" s="9"/>
      <c r="G138" s="9"/>
    </row>
    <row r="139" spans="1:7" x14ac:dyDescent="0.3">
      <c r="A139" s="35" t="str">
        <f>$A$1</f>
        <v xml:space="preserve">TSHIAME WWTW REFURBISHMENT </v>
      </c>
      <c r="B139" s="32"/>
      <c r="C139" s="32"/>
      <c r="D139" s="32"/>
      <c r="E139" s="32"/>
      <c r="F139" s="32"/>
      <c r="G139" s="32"/>
    </row>
    <row r="140" spans="1:7" x14ac:dyDescent="0.3">
      <c r="A140" s="31" t="s">
        <v>40</v>
      </c>
      <c r="B140" s="32"/>
      <c r="C140" s="32"/>
      <c r="D140" s="32"/>
      <c r="E140" s="32"/>
      <c r="F140" s="32"/>
      <c r="G140" s="32"/>
    </row>
    <row r="141" spans="1:7" x14ac:dyDescent="0.3">
      <c r="A141" s="9"/>
      <c r="B141" s="9"/>
      <c r="C141" s="9"/>
      <c r="D141" s="544" t="s">
        <v>1987</v>
      </c>
      <c r="E141" s="545" t="s">
        <v>173</v>
      </c>
      <c r="F141" s="545" t="s">
        <v>173</v>
      </c>
      <c r="G141" s="545" t="s">
        <v>173</v>
      </c>
    </row>
    <row r="142" spans="1:7" ht="22.8" x14ac:dyDescent="0.3">
      <c r="A142" s="11" t="s">
        <v>5</v>
      </c>
      <c r="B142" s="11" t="s">
        <v>0</v>
      </c>
      <c r="C142" s="11" t="s">
        <v>1</v>
      </c>
      <c r="D142" s="11" t="s">
        <v>2</v>
      </c>
      <c r="E142" s="4" t="s">
        <v>3</v>
      </c>
      <c r="F142" s="11" t="s">
        <v>6</v>
      </c>
      <c r="G142" s="12" t="s">
        <v>4</v>
      </c>
    </row>
    <row r="143" spans="1:7" x14ac:dyDescent="0.3">
      <c r="A143" s="24" t="s">
        <v>41</v>
      </c>
      <c r="B143" s="25"/>
      <c r="C143" s="26"/>
      <c r="D143" s="27"/>
      <c r="E143" s="199"/>
      <c r="F143" s="28"/>
      <c r="G143" s="29"/>
    </row>
    <row r="144" spans="1:7" ht="8.4" customHeight="1" x14ac:dyDescent="0.3">
      <c r="A144" s="18"/>
      <c r="B144" s="19"/>
      <c r="C144" s="5"/>
      <c r="D144" s="19"/>
      <c r="E144" s="19"/>
      <c r="F144" s="19"/>
      <c r="G144" s="39"/>
    </row>
    <row r="145" spans="1:7" ht="24" x14ac:dyDescent="0.3">
      <c r="A145" s="20"/>
      <c r="B145" s="21"/>
      <c r="C145" s="49" t="s">
        <v>744</v>
      </c>
      <c r="D145" s="22"/>
      <c r="E145" s="388"/>
      <c r="F145" s="17"/>
      <c r="G145" s="38"/>
    </row>
    <row r="146" spans="1:7" ht="10.8" customHeight="1" x14ac:dyDescent="0.3">
      <c r="A146" s="18"/>
      <c r="B146" s="19"/>
      <c r="C146" s="19"/>
      <c r="D146" s="19"/>
      <c r="E146" s="5"/>
      <c r="F146" s="19"/>
      <c r="G146" s="39"/>
    </row>
    <row r="147" spans="1:7" ht="24" x14ac:dyDescent="0.3">
      <c r="A147" s="20"/>
      <c r="B147" s="21"/>
      <c r="C147" s="49" t="s">
        <v>745</v>
      </c>
      <c r="D147" s="22"/>
      <c r="E147" s="388"/>
      <c r="F147" s="17"/>
      <c r="G147" s="38"/>
    </row>
    <row r="148" spans="1:7" ht="10.8" customHeight="1" x14ac:dyDescent="0.3">
      <c r="A148" s="18"/>
      <c r="B148" s="19"/>
      <c r="C148" s="19"/>
      <c r="D148" s="19"/>
      <c r="E148" s="5"/>
      <c r="F148" s="19"/>
      <c r="G148" s="39"/>
    </row>
    <row r="149" spans="1:7" x14ac:dyDescent="0.3">
      <c r="A149" s="20"/>
      <c r="B149" s="21"/>
      <c r="C149" s="49" t="s">
        <v>746</v>
      </c>
      <c r="D149" s="22"/>
      <c r="E149" s="388"/>
      <c r="F149" s="17"/>
      <c r="G149" s="38"/>
    </row>
    <row r="150" spans="1:7" ht="10.8" customHeight="1" x14ac:dyDescent="0.3">
      <c r="A150" s="18"/>
      <c r="B150" s="19"/>
      <c r="C150" s="19"/>
      <c r="D150" s="19"/>
      <c r="E150" s="5"/>
      <c r="F150" s="19"/>
      <c r="G150" s="39"/>
    </row>
    <row r="151" spans="1:7" ht="117" customHeight="1" x14ac:dyDescent="0.3">
      <c r="A151" s="20"/>
      <c r="B151" s="21"/>
      <c r="C151" s="6" t="s">
        <v>747</v>
      </c>
      <c r="D151" s="22"/>
      <c r="E151" s="388"/>
      <c r="F151" s="17"/>
      <c r="G151" s="38"/>
    </row>
    <row r="152" spans="1:7" ht="10.8" customHeight="1" x14ac:dyDescent="0.3">
      <c r="A152" s="18"/>
      <c r="B152" s="19"/>
      <c r="C152" s="19"/>
      <c r="D152" s="19"/>
      <c r="E152" s="5"/>
      <c r="F152" s="19"/>
      <c r="G152" s="39"/>
    </row>
    <row r="153" spans="1:7" x14ac:dyDescent="0.3">
      <c r="A153" s="20"/>
      <c r="B153" s="21"/>
      <c r="C153" s="21" t="s">
        <v>748</v>
      </c>
      <c r="D153" s="22"/>
      <c r="E153" s="388"/>
      <c r="F153" s="17"/>
      <c r="G153" s="38"/>
    </row>
    <row r="154" spans="1:7" ht="10.8" customHeight="1" x14ac:dyDescent="0.3">
      <c r="A154" s="18"/>
      <c r="B154" s="19"/>
      <c r="C154" s="19"/>
      <c r="D154" s="19"/>
      <c r="E154" s="5"/>
      <c r="F154" s="19"/>
      <c r="G154" s="39"/>
    </row>
    <row r="155" spans="1:7" x14ac:dyDescent="0.3">
      <c r="A155" s="20"/>
      <c r="B155" s="21"/>
      <c r="C155" s="21" t="s">
        <v>749</v>
      </c>
      <c r="D155" s="22"/>
      <c r="E155" s="388"/>
      <c r="F155" s="17"/>
      <c r="G155" s="38"/>
    </row>
    <row r="156" spans="1:7" ht="10.8" customHeight="1" x14ac:dyDescent="0.3">
      <c r="A156" s="18"/>
      <c r="B156" s="19"/>
      <c r="C156" s="19"/>
      <c r="D156" s="19"/>
      <c r="E156" s="5"/>
      <c r="F156" s="19"/>
      <c r="G156" s="39"/>
    </row>
    <row r="157" spans="1:7" x14ac:dyDescent="0.3">
      <c r="A157" s="20"/>
      <c r="B157" s="21"/>
      <c r="C157" s="21" t="s">
        <v>750</v>
      </c>
      <c r="D157" s="22" t="s">
        <v>695</v>
      </c>
      <c r="E157" s="388">
        <v>3.2718653000000009</v>
      </c>
      <c r="F157" s="17"/>
      <c r="G157" s="62"/>
    </row>
    <row r="158" spans="1:7" ht="10.8" customHeight="1" x14ac:dyDescent="0.3">
      <c r="A158" s="18"/>
      <c r="B158" s="19"/>
      <c r="C158" s="19"/>
      <c r="D158" s="19"/>
      <c r="E158" s="5"/>
      <c r="F158" s="19"/>
      <c r="G158" s="39"/>
    </row>
    <row r="159" spans="1:7" x14ac:dyDescent="0.3">
      <c r="A159" s="20"/>
      <c r="B159" s="21"/>
      <c r="C159" s="21" t="s">
        <v>751</v>
      </c>
      <c r="D159" s="22" t="s">
        <v>752</v>
      </c>
      <c r="E159" s="388">
        <v>3.2718653000000009</v>
      </c>
      <c r="F159" s="17"/>
      <c r="G159" s="62"/>
    </row>
    <row r="160" spans="1:7" ht="10.8" customHeight="1" x14ac:dyDescent="0.3">
      <c r="A160" s="18"/>
      <c r="B160" s="19"/>
      <c r="C160" s="19"/>
      <c r="D160" s="19"/>
      <c r="E160" s="5"/>
      <c r="F160" s="19"/>
      <c r="G160" s="39"/>
    </row>
    <row r="161" spans="1:7" x14ac:dyDescent="0.3">
      <c r="A161" s="20"/>
      <c r="B161" s="21"/>
      <c r="C161" s="21" t="s">
        <v>753</v>
      </c>
      <c r="D161" s="22"/>
      <c r="E161" s="388"/>
      <c r="F161" s="17"/>
      <c r="G161" s="38"/>
    </row>
    <row r="162" spans="1:7" ht="10.8" customHeight="1" x14ac:dyDescent="0.3">
      <c r="A162" s="18"/>
      <c r="B162" s="19"/>
      <c r="C162" s="19"/>
      <c r="D162" s="19"/>
      <c r="E162" s="5"/>
      <c r="F162" s="19"/>
      <c r="G162" s="39"/>
    </row>
    <row r="163" spans="1:7" x14ac:dyDescent="0.3">
      <c r="A163" s="20"/>
      <c r="B163" s="21"/>
      <c r="C163" s="21" t="s">
        <v>754</v>
      </c>
      <c r="D163" s="22" t="s">
        <v>695</v>
      </c>
      <c r="E163" s="388">
        <v>3.2718653000000009</v>
      </c>
      <c r="F163" s="17"/>
      <c r="G163" s="62"/>
    </row>
    <row r="164" spans="1:7" ht="10.8" customHeight="1" x14ac:dyDescent="0.3">
      <c r="A164" s="18"/>
      <c r="B164" s="19"/>
      <c r="C164" s="19"/>
      <c r="D164" s="19"/>
      <c r="E164" s="5"/>
      <c r="F164" s="19"/>
      <c r="G164" s="39"/>
    </row>
    <row r="165" spans="1:7" x14ac:dyDescent="0.3">
      <c r="A165" s="20"/>
      <c r="B165" s="21"/>
      <c r="C165" s="21" t="s">
        <v>755</v>
      </c>
      <c r="D165" s="22" t="s">
        <v>695</v>
      </c>
      <c r="E165" s="388">
        <v>3.2718653000000009</v>
      </c>
      <c r="F165" s="17"/>
      <c r="G165" s="62"/>
    </row>
    <row r="166" spans="1:7" ht="10.8" customHeight="1" x14ac:dyDescent="0.3">
      <c r="A166" s="18"/>
      <c r="B166" s="19"/>
      <c r="C166" s="19"/>
      <c r="D166" s="19"/>
      <c r="E166" s="5"/>
      <c r="F166" s="19"/>
      <c r="G166" s="39"/>
    </row>
    <row r="167" spans="1:7" ht="22.8" x14ac:dyDescent="0.3">
      <c r="A167" s="20"/>
      <c r="B167" s="21"/>
      <c r="C167" s="21" t="s">
        <v>756</v>
      </c>
      <c r="D167" s="22"/>
      <c r="E167" s="388"/>
      <c r="F167" s="17"/>
      <c r="G167" s="38"/>
    </row>
    <row r="168" spans="1:7" ht="10.8" customHeight="1" x14ac:dyDescent="0.3">
      <c r="A168" s="18"/>
      <c r="B168" s="19"/>
      <c r="C168" s="19"/>
      <c r="D168" s="19"/>
      <c r="E168" s="5"/>
      <c r="F168" s="19"/>
      <c r="G168" s="39"/>
    </row>
    <row r="169" spans="1:7" x14ac:dyDescent="0.3">
      <c r="A169" s="20"/>
      <c r="B169" s="21"/>
      <c r="C169" s="21" t="s">
        <v>757</v>
      </c>
      <c r="D169" s="22" t="s">
        <v>12</v>
      </c>
      <c r="E169" s="388">
        <v>1</v>
      </c>
      <c r="F169" s="17"/>
      <c r="G169" s="62"/>
    </row>
    <row r="170" spans="1:7" ht="10.8" customHeight="1" x14ac:dyDescent="0.3">
      <c r="A170" s="18"/>
      <c r="B170" s="19"/>
      <c r="C170" s="19"/>
      <c r="D170" s="19"/>
      <c r="E170" s="5"/>
      <c r="F170" s="19"/>
      <c r="G170" s="39"/>
    </row>
    <row r="171" spans="1:7" ht="24" x14ac:dyDescent="0.3">
      <c r="A171" s="20"/>
      <c r="B171" s="21"/>
      <c r="C171" s="49" t="s">
        <v>758</v>
      </c>
      <c r="D171" s="22"/>
      <c r="E171" s="388"/>
      <c r="F171" s="17"/>
      <c r="G171" s="38"/>
    </row>
    <row r="172" spans="1:7" ht="10.8" customHeight="1" x14ac:dyDescent="0.3">
      <c r="A172" s="18"/>
      <c r="B172" s="19"/>
      <c r="C172" s="19"/>
      <c r="D172" s="19"/>
      <c r="E172" s="5"/>
      <c r="F172" s="19"/>
      <c r="G172" s="39"/>
    </row>
    <row r="173" spans="1:7" x14ac:dyDescent="0.3">
      <c r="A173" s="20"/>
      <c r="B173" s="21"/>
      <c r="C173" s="49" t="s">
        <v>759</v>
      </c>
      <c r="D173" s="22"/>
      <c r="E173" s="388"/>
      <c r="F173" s="17"/>
      <c r="G173" s="38"/>
    </row>
    <row r="174" spans="1:7" ht="10.8" customHeight="1" x14ac:dyDescent="0.3">
      <c r="A174" s="18"/>
      <c r="B174" s="19"/>
      <c r="C174" s="19"/>
      <c r="D174" s="19"/>
      <c r="E174" s="5"/>
      <c r="F174" s="19"/>
      <c r="G174" s="39"/>
    </row>
    <row r="175" spans="1:7" x14ac:dyDescent="0.3">
      <c r="A175" s="20"/>
      <c r="B175" s="21"/>
      <c r="C175" s="49" t="s">
        <v>760</v>
      </c>
      <c r="D175" s="22"/>
      <c r="E175" s="388"/>
      <c r="F175" s="17"/>
      <c r="G175" s="38"/>
    </row>
    <row r="176" spans="1:7" ht="10.8" customHeight="1" x14ac:dyDescent="0.3">
      <c r="A176" s="18"/>
      <c r="B176" s="19"/>
      <c r="C176" s="19"/>
      <c r="D176" s="19"/>
      <c r="E176" s="5"/>
      <c r="F176" s="19"/>
      <c r="G176" s="39"/>
    </row>
    <row r="177" spans="1:7" x14ac:dyDescent="0.3">
      <c r="A177" s="20"/>
      <c r="B177" s="21"/>
      <c r="C177" s="49" t="s">
        <v>761</v>
      </c>
      <c r="D177" s="22"/>
      <c r="E177" s="388"/>
      <c r="F177" s="17"/>
      <c r="G177" s="38"/>
    </row>
    <row r="178" spans="1:7" ht="10.8" customHeight="1" x14ac:dyDescent="0.3">
      <c r="A178" s="18"/>
      <c r="B178" s="19"/>
      <c r="C178" s="19"/>
      <c r="D178" s="19"/>
      <c r="E178" s="5"/>
      <c r="F178" s="19"/>
      <c r="G178" s="39"/>
    </row>
    <row r="179" spans="1:7" x14ac:dyDescent="0.3">
      <c r="A179" s="20"/>
      <c r="B179" s="21"/>
      <c r="C179" s="21" t="s">
        <v>762</v>
      </c>
      <c r="D179" s="22" t="s">
        <v>695</v>
      </c>
      <c r="E179" s="388">
        <v>0.32200000000000001</v>
      </c>
      <c r="F179" s="17"/>
      <c r="G179" s="62"/>
    </row>
    <row r="180" spans="1:7" ht="10.8" customHeight="1" x14ac:dyDescent="0.3">
      <c r="A180" s="18"/>
      <c r="B180" s="19"/>
      <c r="C180" s="19"/>
      <c r="D180" s="19"/>
      <c r="E180" s="5"/>
      <c r="F180" s="19"/>
      <c r="G180" s="39"/>
    </row>
    <row r="181" spans="1:7" x14ac:dyDescent="0.3">
      <c r="A181" s="20"/>
      <c r="B181" s="21"/>
      <c r="C181" s="49" t="s">
        <v>763</v>
      </c>
      <c r="D181" s="22"/>
      <c r="E181" s="388"/>
      <c r="F181" s="17"/>
      <c r="G181" s="38"/>
    </row>
    <row r="182" spans="1:7" ht="10.8" customHeight="1" x14ac:dyDescent="0.3">
      <c r="A182" s="18"/>
      <c r="B182" s="19"/>
      <c r="C182" s="19"/>
      <c r="D182" s="19"/>
      <c r="E182" s="5"/>
      <c r="F182" s="19"/>
      <c r="G182" s="39"/>
    </row>
    <row r="183" spans="1:7" ht="34.200000000000003" x14ac:dyDescent="0.3">
      <c r="A183" s="20"/>
      <c r="B183" s="21"/>
      <c r="C183" s="21" t="s">
        <v>764</v>
      </c>
      <c r="D183" s="22"/>
      <c r="E183" s="388"/>
      <c r="F183" s="17"/>
      <c r="G183" s="38"/>
    </row>
    <row r="184" spans="1:7" ht="10.8" customHeight="1" x14ac:dyDescent="0.3">
      <c r="A184" s="18"/>
      <c r="B184" s="19"/>
      <c r="C184" s="19"/>
      <c r="D184" s="19"/>
      <c r="E184" s="5"/>
      <c r="F184" s="19"/>
      <c r="G184" s="39"/>
    </row>
    <row r="185" spans="1:7" ht="22.8" x14ac:dyDescent="0.3">
      <c r="A185" s="20"/>
      <c r="B185" s="21"/>
      <c r="C185" s="21" t="s">
        <v>765</v>
      </c>
      <c r="D185" s="22" t="s">
        <v>396</v>
      </c>
      <c r="E185" s="388">
        <v>0.15</v>
      </c>
      <c r="F185" s="17"/>
      <c r="G185" s="62"/>
    </row>
    <row r="186" spans="1:7" ht="10.8" customHeight="1" x14ac:dyDescent="0.3">
      <c r="A186" s="18"/>
      <c r="B186" s="19"/>
      <c r="C186" s="19"/>
      <c r="D186" s="19"/>
      <c r="E186" s="5"/>
      <c r="F186" s="19"/>
      <c r="G186" s="39"/>
    </row>
    <row r="187" spans="1:7" ht="91.2" x14ac:dyDescent="0.3">
      <c r="A187" s="20"/>
      <c r="B187" s="21"/>
      <c r="C187" s="21" t="s">
        <v>766</v>
      </c>
      <c r="D187" s="22"/>
      <c r="E187" s="388"/>
      <c r="F187" s="17"/>
      <c r="G187" s="38"/>
    </row>
    <row r="188" spans="1:7" ht="10.8" customHeight="1" x14ac:dyDescent="0.3">
      <c r="A188" s="18"/>
      <c r="B188" s="19"/>
      <c r="C188" s="19"/>
      <c r="D188" s="19"/>
      <c r="E188" s="5"/>
      <c r="F188" s="19"/>
      <c r="G188" s="39"/>
    </row>
    <row r="189" spans="1:7" x14ac:dyDescent="0.3">
      <c r="A189" s="20"/>
      <c r="B189" s="21"/>
      <c r="C189" s="21" t="s">
        <v>767</v>
      </c>
      <c r="D189" s="22" t="s">
        <v>396</v>
      </c>
      <c r="E189" s="388">
        <v>6.6</v>
      </c>
      <c r="F189" s="17"/>
      <c r="G189" s="62"/>
    </row>
    <row r="190" spans="1:7" ht="10.8" customHeight="1" x14ac:dyDescent="0.3">
      <c r="A190" s="18"/>
      <c r="B190" s="19"/>
      <c r="C190" s="19"/>
      <c r="D190" s="19"/>
      <c r="E190" s="5"/>
      <c r="F190" s="19"/>
      <c r="G190" s="39"/>
    </row>
    <row r="191" spans="1:7" x14ac:dyDescent="0.3">
      <c r="A191" s="24" t="s">
        <v>39</v>
      </c>
      <c r="B191" s="25"/>
      <c r="C191" s="26"/>
      <c r="D191" s="27"/>
      <c r="E191" s="199"/>
      <c r="F191" s="28"/>
      <c r="G191" s="37"/>
    </row>
    <row r="192" spans="1:7" x14ac:dyDescent="0.3">
      <c r="A192" s="9"/>
      <c r="B192" s="9"/>
      <c r="C192" s="30"/>
      <c r="D192" s="9"/>
      <c r="E192" s="9"/>
      <c r="F192" s="9"/>
      <c r="G192" s="9"/>
    </row>
    <row r="193" spans="1:7" x14ac:dyDescent="0.3">
      <c r="A193" s="35" t="str">
        <f>$A$1</f>
        <v xml:space="preserve">TSHIAME WWTW REFURBISHMENT </v>
      </c>
      <c r="B193" s="32"/>
      <c r="C193" s="32"/>
      <c r="D193" s="32"/>
      <c r="E193" s="32"/>
      <c r="F193" s="32"/>
      <c r="G193" s="32"/>
    </row>
    <row r="194" spans="1:7" x14ac:dyDescent="0.3">
      <c r="A194" s="31" t="s">
        <v>40</v>
      </c>
      <c r="B194" s="32"/>
      <c r="C194" s="32"/>
      <c r="D194" s="32"/>
      <c r="E194" s="32"/>
      <c r="F194" s="32"/>
      <c r="G194" s="32"/>
    </row>
    <row r="195" spans="1:7" x14ac:dyDescent="0.3">
      <c r="A195" s="9"/>
      <c r="B195" s="9"/>
      <c r="C195" s="9"/>
      <c r="D195" s="544" t="s">
        <v>1987</v>
      </c>
      <c r="E195" s="545" t="s">
        <v>173</v>
      </c>
      <c r="F195" s="545" t="s">
        <v>173</v>
      </c>
      <c r="G195" s="545" t="s">
        <v>173</v>
      </c>
    </row>
    <row r="196" spans="1:7" ht="22.8" x14ac:dyDescent="0.3">
      <c r="A196" s="11" t="s">
        <v>5</v>
      </c>
      <c r="B196" s="11" t="s">
        <v>0</v>
      </c>
      <c r="C196" s="11" t="s">
        <v>1</v>
      </c>
      <c r="D196" s="11" t="s">
        <v>2</v>
      </c>
      <c r="E196" s="4" t="s">
        <v>3</v>
      </c>
      <c r="F196" s="11" t="s">
        <v>6</v>
      </c>
      <c r="G196" s="12" t="s">
        <v>4</v>
      </c>
    </row>
    <row r="197" spans="1:7" x14ac:dyDescent="0.3">
      <c r="A197" s="24" t="s">
        <v>41</v>
      </c>
      <c r="B197" s="25"/>
      <c r="C197" s="26"/>
      <c r="D197" s="27"/>
      <c r="E197" s="199"/>
      <c r="F197" s="28"/>
      <c r="G197" s="29"/>
    </row>
    <row r="198" spans="1:7" x14ac:dyDescent="0.3">
      <c r="A198" s="18"/>
      <c r="B198" s="19"/>
      <c r="C198" s="19"/>
      <c r="D198" s="19"/>
      <c r="E198" s="5"/>
      <c r="F198" s="19"/>
      <c r="G198" s="39"/>
    </row>
    <row r="199" spans="1:7" x14ac:dyDescent="0.3">
      <c r="A199" s="20"/>
      <c r="B199" s="21"/>
      <c r="C199" s="49" t="s">
        <v>768</v>
      </c>
      <c r="D199" s="22"/>
      <c r="E199" s="388"/>
      <c r="F199" s="17"/>
      <c r="G199" s="38"/>
    </row>
    <row r="200" spans="1:7" x14ac:dyDescent="0.3">
      <c r="A200" s="18"/>
      <c r="B200" s="19"/>
      <c r="C200" s="19"/>
      <c r="D200" s="19"/>
      <c r="E200" s="5"/>
      <c r="F200" s="19"/>
      <c r="G200" s="39"/>
    </row>
    <row r="201" spans="1:7" x14ac:dyDescent="0.3">
      <c r="A201" s="20"/>
      <c r="B201" s="21"/>
      <c r="C201" s="21" t="s">
        <v>769</v>
      </c>
      <c r="D201" s="22"/>
      <c r="E201" s="388"/>
      <c r="F201" s="17"/>
      <c r="G201" s="38"/>
    </row>
    <row r="202" spans="1:7" x14ac:dyDescent="0.3">
      <c r="A202" s="18"/>
      <c r="B202" s="19"/>
      <c r="C202" s="19"/>
      <c r="D202" s="19"/>
      <c r="E202" s="5"/>
      <c r="F202" s="19"/>
      <c r="G202" s="39"/>
    </row>
    <row r="203" spans="1:7" x14ac:dyDescent="0.3">
      <c r="A203" s="20"/>
      <c r="B203" s="21"/>
      <c r="C203" s="21" t="s">
        <v>770</v>
      </c>
      <c r="D203" s="22" t="s">
        <v>396</v>
      </c>
      <c r="E203" s="388">
        <v>2.5999999999999999E-2</v>
      </c>
      <c r="F203" s="17"/>
      <c r="G203" s="62"/>
    </row>
    <row r="204" spans="1:7" x14ac:dyDescent="0.3">
      <c r="A204" s="18"/>
      <c r="B204" s="19"/>
      <c r="C204" s="19"/>
      <c r="D204" s="19"/>
      <c r="E204" s="5"/>
      <c r="F204" s="19"/>
      <c r="G204" s="39"/>
    </row>
    <row r="205" spans="1:7" x14ac:dyDescent="0.3">
      <c r="A205" s="20"/>
      <c r="B205" s="21"/>
      <c r="C205" s="49" t="s">
        <v>771</v>
      </c>
      <c r="D205" s="22"/>
      <c r="E205" s="388"/>
      <c r="F205" s="17"/>
      <c r="G205" s="38"/>
    </row>
    <row r="206" spans="1:7" x14ac:dyDescent="0.3">
      <c r="A206" s="18"/>
      <c r="B206" s="19"/>
      <c r="C206" s="19"/>
      <c r="D206" s="19"/>
      <c r="E206" s="5"/>
      <c r="F206" s="19"/>
      <c r="G206" s="39"/>
    </row>
    <row r="207" spans="1:7" ht="22.8" x14ac:dyDescent="0.3">
      <c r="A207" s="20"/>
      <c r="B207" s="21"/>
      <c r="C207" s="21" t="s">
        <v>774</v>
      </c>
      <c r="D207" s="22" t="s">
        <v>396</v>
      </c>
      <c r="E207" s="388">
        <v>13.399999999999999</v>
      </c>
      <c r="F207" s="17"/>
      <c r="G207" s="62"/>
    </row>
    <row r="208" spans="1:7" x14ac:dyDescent="0.3">
      <c r="A208" s="18"/>
      <c r="B208" s="19"/>
      <c r="C208" s="19"/>
      <c r="D208" s="19"/>
      <c r="E208" s="5"/>
      <c r="F208" s="19"/>
      <c r="G208" s="39"/>
    </row>
    <row r="209" spans="1:7" ht="34.200000000000003" x14ac:dyDescent="0.3">
      <c r="A209" s="20"/>
      <c r="B209" s="21"/>
      <c r="C209" s="21" t="s">
        <v>775</v>
      </c>
      <c r="D209" s="22" t="s">
        <v>695</v>
      </c>
      <c r="E209" s="388">
        <v>1.1000000000000001</v>
      </c>
      <c r="F209" s="17"/>
      <c r="G209" s="62"/>
    </row>
    <row r="210" spans="1:7" x14ac:dyDescent="0.3">
      <c r="A210" s="18"/>
      <c r="B210" s="19"/>
      <c r="C210" s="19"/>
      <c r="D210" s="19"/>
      <c r="E210" s="5"/>
      <c r="F210" s="19"/>
      <c r="G210" s="39"/>
    </row>
    <row r="211" spans="1:7" ht="22.8" x14ac:dyDescent="0.3">
      <c r="A211" s="20"/>
      <c r="B211" s="21"/>
      <c r="C211" s="21" t="s">
        <v>772</v>
      </c>
      <c r="D211" s="22" t="s">
        <v>492</v>
      </c>
      <c r="E211" s="388">
        <v>85</v>
      </c>
      <c r="F211" s="17"/>
      <c r="G211" s="62"/>
    </row>
    <row r="212" spans="1:7" x14ac:dyDescent="0.3">
      <c r="A212" s="18"/>
      <c r="B212" s="19"/>
      <c r="C212" s="19"/>
      <c r="D212" s="19"/>
      <c r="E212" s="5"/>
      <c r="F212" s="19"/>
      <c r="G212" s="39"/>
    </row>
    <row r="213" spans="1:7" x14ac:dyDescent="0.3">
      <c r="A213" s="20"/>
      <c r="B213" s="21"/>
      <c r="C213" s="21" t="s">
        <v>776</v>
      </c>
      <c r="D213" s="22" t="s">
        <v>492</v>
      </c>
      <c r="E213" s="388">
        <v>8</v>
      </c>
      <c r="F213" s="17"/>
      <c r="G213" s="62"/>
    </row>
    <row r="214" spans="1:7" x14ac:dyDescent="0.3">
      <c r="A214" s="18"/>
      <c r="B214" s="19"/>
      <c r="C214" s="19"/>
      <c r="D214" s="19"/>
      <c r="E214" s="5"/>
      <c r="F214" s="19"/>
      <c r="G214" s="39"/>
    </row>
    <row r="215" spans="1:7" ht="34.200000000000003" x14ac:dyDescent="0.3">
      <c r="A215" s="20"/>
      <c r="B215" s="21"/>
      <c r="C215" s="21" t="s">
        <v>704</v>
      </c>
      <c r="D215" s="22" t="s">
        <v>705</v>
      </c>
      <c r="E215" s="388">
        <v>12</v>
      </c>
      <c r="F215" s="17"/>
      <c r="G215" s="62"/>
    </row>
    <row r="216" spans="1:7" x14ac:dyDescent="0.3">
      <c r="A216" s="18"/>
      <c r="B216" s="19"/>
      <c r="C216" s="19"/>
      <c r="D216" s="19"/>
      <c r="E216" s="5"/>
      <c r="F216" s="19"/>
      <c r="G216" s="39"/>
    </row>
    <row r="217" spans="1:7" x14ac:dyDescent="0.3">
      <c r="A217" s="20"/>
      <c r="B217" s="21"/>
      <c r="C217" s="49" t="s">
        <v>773</v>
      </c>
      <c r="D217" s="22"/>
      <c r="E217" s="388"/>
      <c r="F217" s="17"/>
      <c r="G217" s="38"/>
    </row>
    <row r="218" spans="1:7" x14ac:dyDescent="0.3">
      <c r="A218" s="18"/>
      <c r="B218" s="19"/>
      <c r="C218" s="19"/>
      <c r="D218" s="19"/>
      <c r="E218" s="5"/>
      <c r="F218" s="19"/>
      <c r="G218" s="39"/>
    </row>
    <row r="219" spans="1:7" ht="22.8" x14ac:dyDescent="0.3">
      <c r="A219" s="20"/>
      <c r="B219" s="21"/>
      <c r="C219" s="6" t="s">
        <v>2101</v>
      </c>
      <c r="D219" s="22" t="s">
        <v>396</v>
      </c>
      <c r="E219" s="388">
        <v>1.7</v>
      </c>
      <c r="F219" s="17"/>
      <c r="G219" s="62"/>
    </row>
    <row r="220" spans="1:7" x14ac:dyDescent="0.3">
      <c r="A220" s="18"/>
      <c r="B220" s="19"/>
      <c r="C220" s="19"/>
      <c r="D220" s="19"/>
      <c r="E220" s="5"/>
      <c r="F220" s="19"/>
      <c r="G220" s="39"/>
    </row>
    <row r="221" spans="1:7" ht="34.200000000000003" x14ac:dyDescent="0.3">
      <c r="A221" s="20"/>
      <c r="B221" s="21"/>
      <c r="C221" s="21" t="s">
        <v>777</v>
      </c>
      <c r="D221" s="22" t="s">
        <v>695</v>
      </c>
      <c r="E221" s="388">
        <v>0.15</v>
      </c>
      <c r="F221" s="17"/>
      <c r="G221" s="62"/>
    </row>
    <row r="222" spans="1:7" x14ac:dyDescent="0.3">
      <c r="A222" s="18"/>
      <c r="B222" s="19"/>
      <c r="C222" s="19"/>
      <c r="D222" s="19"/>
      <c r="E222" s="5"/>
      <c r="F222" s="19"/>
      <c r="G222" s="39"/>
    </row>
    <row r="223" spans="1:7" ht="22.8" x14ac:dyDescent="0.3">
      <c r="A223" s="20"/>
      <c r="B223" s="21"/>
      <c r="C223" s="21" t="s">
        <v>772</v>
      </c>
      <c r="D223" s="22" t="s">
        <v>492</v>
      </c>
      <c r="E223" s="388">
        <v>5</v>
      </c>
      <c r="F223" s="17"/>
      <c r="G223" s="62"/>
    </row>
    <row r="224" spans="1:7" x14ac:dyDescent="0.3">
      <c r="A224" s="18"/>
      <c r="B224" s="19"/>
      <c r="C224" s="19"/>
      <c r="D224" s="19"/>
      <c r="E224" s="5"/>
      <c r="F224" s="19"/>
      <c r="G224" s="39"/>
    </row>
    <row r="225" spans="1:7" x14ac:dyDescent="0.3">
      <c r="A225" s="20"/>
      <c r="B225" s="21"/>
      <c r="C225" s="21" t="s">
        <v>778</v>
      </c>
      <c r="D225" s="22" t="s">
        <v>492</v>
      </c>
      <c r="E225" s="388">
        <v>5.2</v>
      </c>
      <c r="F225" s="17"/>
      <c r="G225" s="38"/>
    </row>
    <row r="226" spans="1:7" x14ac:dyDescent="0.3">
      <c r="A226" s="18"/>
      <c r="B226" s="19"/>
      <c r="C226" s="19"/>
      <c r="D226" s="19"/>
      <c r="E226" s="5"/>
      <c r="F226" s="19"/>
      <c r="G226" s="39"/>
    </row>
    <row r="227" spans="1:7" ht="22.8" x14ac:dyDescent="0.3">
      <c r="A227" s="20"/>
      <c r="B227" s="21"/>
      <c r="C227" s="21" t="s">
        <v>779</v>
      </c>
      <c r="D227" s="22" t="s">
        <v>492</v>
      </c>
      <c r="E227" s="388">
        <v>4.5999999999999996</v>
      </c>
      <c r="F227" s="17"/>
      <c r="G227" s="62"/>
    </row>
    <row r="228" spans="1:7" x14ac:dyDescent="0.3">
      <c r="A228" s="18"/>
      <c r="B228" s="19"/>
      <c r="C228" s="19"/>
      <c r="D228" s="19"/>
      <c r="E228" s="5"/>
      <c r="F228" s="19"/>
      <c r="G228" s="39"/>
    </row>
    <row r="229" spans="1:7" ht="34.200000000000003" x14ac:dyDescent="0.3">
      <c r="A229" s="20"/>
      <c r="B229" s="21"/>
      <c r="C229" s="21" t="s">
        <v>780</v>
      </c>
      <c r="D229" s="22" t="s">
        <v>705</v>
      </c>
      <c r="E229" s="388">
        <v>3</v>
      </c>
      <c r="F229" s="17"/>
      <c r="G229" s="62"/>
    </row>
    <row r="230" spans="1:7" x14ac:dyDescent="0.3">
      <c r="A230" s="18"/>
      <c r="B230" s="19"/>
      <c r="C230" s="19"/>
      <c r="D230" s="19"/>
      <c r="E230" s="5"/>
      <c r="F230" s="19"/>
      <c r="G230" s="39"/>
    </row>
    <row r="231" spans="1:7" ht="24" x14ac:dyDescent="0.3">
      <c r="A231" s="20"/>
      <c r="B231" s="21"/>
      <c r="C231" s="49" t="s">
        <v>651</v>
      </c>
      <c r="D231" s="22"/>
      <c r="E231" s="388"/>
      <c r="F231" s="17"/>
      <c r="G231" s="38"/>
    </row>
    <row r="232" spans="1:7" x14ac:dyDescent="0.3">
      <c r="A232" s="18"/>
      <c r="B232" s="19"/>
      <c r="C232" s="19"/>
      <c r="D232" s="19"/>
      <c r="E232" s="5"/>
      <c r="F232" s="19"/>
      <c r="G232" s="39"/>
    </row>
    <row r="233" spans="1:7" x14ac:dyDescent="0.3">
      <c r="A233" s="20"/>
      <c r="B233" s="21"/>
      <c r="C233" s="21" t="s">
        <v>715</v>
      </c>
      <c r="D233" s="22" t="s">
        <v>396</v>
      </c>
      <c r="E233" s="388">
        <v>1.2</v>
      </c>
      <c r="F233" s="17"/>
      <c r="G233" s="62"/>
    </row>
    <row r="234" spans="1:7" x14ac:dyDescent="0.3">
      <c r="A234" s="18"/>
      <c r="B234" s="19"/>
      <c r="C234" s="19"/>
      <c r="D234" s="19"/>
      <c r="E234" s="5"/>
      <c r="F234" s="19"/>
      <c r="G234" s="39"/>
    </row>
    <row r="235" spans="1:7" ht="45.6" x14ac:dyDescent="0.3">
      <c r="A235" s="20"/>
      <c r="B235" s="21"/>
      <c r="C235" s="6" t="s">
        <v>2103</v>
      </c>
      <c r="D235" s="22" t="s">
        <v>695</v>
      </c>
      <c r="E235" s="388">
        <v>0.1</v>
      </c>
      <c r="F235" s="17"/>
      <c r="G235" s="62"/>
    </row>
    <row r="236" spans="1:7" x14ac:dyDescent="0.3">
      <c r="A236" s="18"/>
      <c r="B236" s="19"/>
      <c r="C236" s="19"/>
      <c r="D236" s="19"/>
      <c r="E236" s="5"/>
      <c r="F236" s="19"/>
      <c r="G236" s="39"/>
    </row>
    <row r="237" spans="1:7" ht="34.200000000000003" x14ac:dyDescent="0.3">
      <c r="A237" s="20"/>
      <c r="B237" s="21"/>
      <c r="C237" s="6" t="s">
        <v>2102</v>
      </c>
      <c r="D237" s="22" t="s">
        <v>492</v>
      </c>
      <c r="E237" s="388">
        <v>4.7</v>
      </c>
      <c r="F237" s="17"/>
      <c r="G237" s="62"/>
    </row>
    <row r="238" spans="1:7" ht="10.8" customHeight="1" x14ac:dyDescent="0.3">
      <c r="A238" s="18"/>
      <c r="B238" s="19"/>
      <c r="C238" s="19"/>
      <c r="D238" s="19"/>
      <c r="E238" s="5"/>
      <c r="F238" s="19"/>
      <c r="G238" s="39"/>
    </row>
    <row r="239" spans="1:7" x14ac:dyDescent="0.3">
      <c r="A239" s="24" t="s">
        <v>39</v>
      </c>
      <c r="B239" s="25"/>
      <c r="C239" s="26"/>
      <c r="D239" s="27"/>
      <c r="E239" s="199"/>
      <c r="F239" s="28"/>
      <c r="G239" s="37"/>
    </row>
    <row r="240" spans="1:7" x14ac:dyDescent="0.3">
      <c r="A240" s="9"/>
      <c r="B240" s="9"/>
      <c r="C240" s="30"/>
      <c r="D240" s="9"/>
      <c r="E240" s="9"/>
      <c r="F240" s="9"/>
      <c r="G240" s="9"/>
    </row>
    <row r="241" spans="1:7" x14ac:dyDescent="0.3">
      <c r="A241" s="35" t="str">
        <f>$A$1</f>
        <v xml:space="preserve">TSHIAME WWTW REFURBISHMENT </v>
      </c>
      <c r="B241" s="32"/>
      <c r="C241" s="32"/>
      <c r="D241" s="32"/>
      <c r="E241" s="32"/>
      <c r="F241" s="32"/>
      <c r="G241" s="32"/>
    </row>
    <row r="242" spans="1:7" x14ac:dyDescent="0.3">
      <c r="A242" s="31" t="s">
        <v>40</v>
      </c>
      <c r="B242" s="32"/>
      <c r="C242" s="32"/>
      <c r="D242" s="32"/>
      <c r="E242" s="32"/>
      <c r="F242" s="32"/>
      <c r="G242" s="32"/>
    </row>
    <row r="243" spans="1:7" x14ac:dyDescent="0.3">
      <c r="A243" s="9"/>
      <c r="B243" s="9"/>
      <c r="C243" s="9"/>
      <c r="D243" s="544" t="s">
        <v>1987</v>
      </c>
      <c r="E243" s="545" t="s">
        <v>173</v>
      </c>
      <c r="F243" s="545" t="s">
        <v>173</v>
      </c>
      <c r="G243" s="545" t="s">
        <v>173</v>
      </c>
    </row>
    <row r="244" spans="1:7" ht="22.8" x14ac:dyDescent="0.3">
      <c r="A244" s="11" t="s">
        <v>5</v>
      </c>
      <c r="B244" s="11" t="s">
        <v>0</v>
      </c>
      <c r="C244" s="11" t="s">
        <v>1</v>
      </c>
      <c r="D244" s="11" t="s">
        <v>2</v>
      </c>
      <c r="E244" s="4" t="s">
        <v>3</v>
      </c>
      <c r="F244" s="11" t="s">
        <v>6</v>
      </c>
      <c r="G244" s="12" t="s">
        <v>4</v>
      </c>
    </row>
    <row r="245" spans="1:7" x14ac:dyDescent="0.3">
      <c r="A245" s="24" t="s">
        <v>41</v>
      </c>
      <c r="B245" s="25"/>
      <c r="C245" s="26"/>
      <c r="D245" s="27"/>
      <c r="E245" s="199"/>
      <c r="F245" s="28"/>
      <c r="G245" s="29"/>
    </row>
    <row r="246" spans="1:7" x14ac:dyDescent="0.3">
      <c r="A246" s="18"/>
      <c r="B246" s="19"/>
      <c r="C246" s="19"/>
      <c r="D246" s="19"/>
      <c r="E246" s="5"/>
      <c r="F246" s="19"/>
      <c r="G246" s="39"/>
    </row>
    <row r="247" spans="1:7" x14ac:dyDescent="0.3">
      <c r="A247" s="20"/>
      <c r="B247" s="21"/>
      <c r="C247" s="49" t="s">
        <v>781</v>
      </c>
      <c r="D247" s="22"/>
      <c r="E247" s="388"/>
      <c r="F247" s="17"/>
      <c r="G247" s="38"/>
    </row>
    <row r="248" spans="1:7" x14ac:dyDescent="0.3">
      <c r="A248" s="18"/>
      <c r="B248" s="19"/>
      <c r="C248" s="19"/>
      <c r="D248" s="19"/>
      <c r="E248" s="5"/>
      <c r="F248" s="19"/>
      <c r="G248" s="39"/>
    </row>
    <row r="249" spans="1:7" x14ac:dyDescent="0.3">
      <c r="A249" s="20"/>
      <c r="B249" s="21"/>
      <c r="C249" s="21" t="s">
        <v>782</v>
      </c>
      <c r="D249" s="22" t="s">
        <v>393</v>
      </c>
      <c r="E249" s="388">
        <v>1</v>
      </c>
      <c r="F249" s="17"/>
      <c r="G249" s="62"/>
    </row>
    <row r="250" spans="1:7" x14ac:dyDescent="0.3">
      <c r="A250" s="18"/>
      <c r="B250" s="19"/>
      <c r="C250" s="19"/>
      <c r="D250" s="19"/>
      <c r="E250" s="5"/>
      <c r="F250" s="19"/>
      <c r="G250" s="39"/>
    </row>
    <row r="251" spans="1:7" x14ac:dyDescent="0.3">
      <c r="A251" s="20"/>
      <c r="B251" s="21"/>
      <c r="C251" s="21" t="s">
        <v>783</v>
      </c>
      <c r="D251" s="22" t="s">
        <v>492</v>
      </c>
      <c r="E251" s="388">
        <v>10</v>
      </c>
      <c r="F251" s="17"/>
      <c r="G251" s="62"/>
    </row>
    <row r="252" spans="1:7" x14ac:dyDescent="0.3">
      <c r="A252" s="18"/>
      <c r="B252" s="19"/>
      <c r="C252" s="19"/>
      <c r="D252" s="19"/>
      <c r="E252" s="5"/>
      <c r="F252" s="19"/>
      <c r="G252" s="39"/>
    </row>
    <row r="253" spans="1:7" x14ac:dyDescent="0.3">
      <c r="A253" s="20"/>
      <c r="B253" s="21"/>
      <c r="C253" s="21" t="s">
        <v>784</v>
      </c>
      <c r="D253" s="22" t="s">
        <v>396</v>
      </c>
      <c r="E253" s="388">
        <v>4.3</v>
      </c>
      <c r="F253" s="17"/>
      <c r="G253" s="62"/>
    </row>
    <row r="254" spans="1:7" x14ac:dyDescent="0.3">
      <c r="A254" s="18"/>
      <c r="B254" s="19"/>
      <c r="C254" s="19"/>
      <c r="D254" s="19"/>
      <c r="E254" s="5"/>
      <c r="F254" s="19"/>
      <c r="G254" s="39"/>
    </row>
    <row r="255" spans="1:7" ht="22.8" x14ac:dyDescent="0.3">
      <c r="A255" s="20"/>
      <c r="B255" s="21"/>
      <c r="C255" s="21" t="s">
        <v>785</v>
      </c>
      <c r="D255" s="22" t="s">
        <v>396</v>
      </c>
      <c r="E255" s="388">
        <v>1.5</v>
      </c>
      <c r="F255" s="17"/>
      <c r="G255" s="62"/>
    </row>
    <row r="256" spans="1:7" x14ac:dyDescent="0.3">
      <c r="A256" s="18"/>
      <c r="B256" s="19"/>
      <c r="C256" s="19"/>
      <c r="D256" s="19"/>
      <c r="E256" s="5"/>
      <c r="F256" s="19"/>
      <c r="G256" s="39"/>
    </row>
    <row r="257" spans="1:7" ht="34.200000000000003" x14ac:dyDescent="0.3">
      <c r="A257" s="20"/>
      <c r="B257" s="21"/>
      <c r="C257" s="21" t="s">
        <v>787</v>
      </c>
      <c r="D257" s="22" t="s">
        <v>695</v>
      </c>
      <c r="E257" s="388">
        <v>0.54</v>
      </c>
      <c r="F257" s="17"/>
      <c r="G257" s="62"/>
    </row>
    <row r="258" spans="1:7" x14ac:dyDescent="0.3">
      <c r="A258" s="18"/>
      <c r="B258" s="19"/>
      <c r="C258" s="19"/>
      <c r="D258" s="19"/>
      <c r="E258" s="5"/>
      <c r="F258" s="19"/>
      <c r="G258" s="39"/>
    </row>
    <row r="259" spans="1:7" x14ac:dyDescent="0.3">
      <c r="A259" s="20"/>
      <c r="B259" s="21"/>
      <c r="C259" s="21" t="s">
        <v>697</v>
      </c>
      <c r="D259" s="22" t="s">
        <v>492</v>
      </c>
      <c r="E259" s="388">
        <v>25</v>
      </c>
      <c r="F259" s="17"/>
      <c r="G259" s="62"/>
    </row>
    <row r="260" spans="1:7" x14ac:dyDescent="0.3">
      <c r="A260" s="18"/>
      <c r="B260" s="19"/>
      <c r="C260" s="19"/>
      <c r="D260" s="19"/>
      <c r="E260" s="5"/>
      <c r="F260" s="19"/>
      <c r="G260" s="39"/>
    </row>
    <row r="261" spans="1:7" ht="22.8" x14ac:dyDescent="0.3">
      <c r="A261" s="20"/>
      <c r="B261" s="21"/>
      <c r="C261" s="21" t="s">
        <v>779</v>
      </c>
      <c r="D261" s="22" t="s">
        <v>492</v>
      </c>
      <c r="E261" s="388">
        <v>25</v>
      </c>
      <c r="F261" s="17"/>
      <c r="G261" s="62"/>
    </row>
    <row r="262" spans="1:7" x14ac:dyDescent="0.3">
      <c r="A262" s="18"/>
      <c r="B262" s="19"/>
      <c r="C262" s="19"/>
      <c r="D262" s="19"/>
      <c r="E262" s="5"/>
      <c r="F262" s="19"/>
      <c r="G262" s="39"/>
    </row>
    <row r="263" spans="1:7" x14ac:dyDescent="0.3">
      <c r="A263" s="20"/>
      <c r="B263" s="21"/>
      <c r="C263" s="21" t="s">
        <v>698</v>
      </c>
      <c r="D263" s="22" t="s">
        <v>492</v>
      </c>
      <c r="E263" s="388">
        <v>18</v>
      </c>
      <c r="F263" s="17"/>
      <c r="G263" s="62"/>
    </row>
    <row r="264" spans="1:7" x14ac:dyDescent="0.3">
      <c r="A264" s="18"/>
      <c r="B264" s="19"/>
      <c r="C264" s="19"/>
      <c r="D264" s="19"/>
      <c r="E264" s="5"/>
      <c r="F264" s="19"/>
      <c r="G264" s="39"/>
    </row>
    <row r="265" spans="1:7" x14ac:dyDescent="0.3">
      <c r="A265" s="20"/>
      <c r="B265" s="21"/>
      <c r="C265" s="21" t="s">
        <v>786</v>
      </c>
      <c r="D265" s="22" t="s">
        <v>492</v>
      </c>
      <c r="E265" s="388">
        <v>18</v>
      </c>
      <c r="F265" s="17"/>
      <c r="G265" s="62"/>
    </row>
    <row r="266" spans="1:7" x14ac:dyDescent="0.3">
      <c r="A266" s="18"/>
      <c r="B266" s="19"/>
      <c r="C266" s="19"/>
      <c r="D266" s="19"/>
      <c r="E266" s="5"/>
      <c r="F266" s="19"/>
      <c r="G266" s="39"/>
    </row>
    <row r="267" spans="1:7" ht="22.8" x14ac:dyDescent="0.3">
      <c r="A267" s="375"/>
      <c r="B267" s="376"/>
      <c r="C267" s="98" t="s">
        <v>1865</v>
      </c>
      <c r="D267" s="365" t="s">
        <v>17</v>
      </c>
      <c r="E267" s="98">
        <v>1</v>
      </c>
      <c r="F267" s="376"/>
      <c r="G267" s="38"/>
    </row>
    <row r="268" spans="1:7" x14ac:dyDescent="0.3">
      <c r="A268" s="68"/>
      <c r="B268" s="51"/>
      <c r="C268" s="51"/>
      <c r="D268" s="60"/>
      <c r="E268" s="190"/>
      <c r="F268" s="61"/>
      <c r="G268" s="62"/>
    </row>
    <row r="269" spans="1:7" x14ac:dyDescent="0.3">
      <c r="A269" s="18"/>
      <c r="B269" s="19"/>
      <c r="C269" s="19"/>
      <c r="D269" s="19"/>
      <c r="E269" s="5"/>
      <c r="F269" s="19"/>
      <c r="G269" s="39"/>
    </row>
    <row r="270" spans="1:7" x14ac:dyDescent="0.3">
      <c r="A270" s="68"/>
      <c r="B270" s="51"/>
      <c r="C270" s="122" t="s">
        <v>1855</v>
      </c>
      <c r="D270" s="60"/>
      <c r="E270" s="190"/>
      <c r="F270" s="61"/>
      <c r="G270" s="62"/>
    </row>
    <row r="271" spans="1:7" ht="22.8" x14ac:dyDescent="0.3">
      <c r="A271" s="68"/>
      <c r="B271" s="51"/>
      <c r="C271" s="63" t="s">
        <v>1856</v>
      </c>
      <c r="D271" s="189" t="s">
        <v>135</v>
      </c>
      <c r="E271" s="190">
        <v>1</v>
      </c>
      <c r="F271" s="61">
        <v>30000</v>
      </c>
      <c r="G271" s="62">
        <f>E271*F271</f>
        <v>30000</v>
      </c>
    </row>
    <row r="272" spans="1:7" x14ac:dyDescent="0.3">
      <c r="A272" s="68"/>
      <c r="B272" s="51"/>
      <c r="C272" s="51"/>
      <c r="D272" s="60"/>
      <c r="E272" s="190"/>
      <c r="F272" s="61"/>
      <c r="G272" s="62"/>
    </row>
    <row r="273" spans="1:7" x14ac:dyDescent="0.3">
      <c r="A273" s="18"/>
      <c r="B273" s="19"/>
      <c r="C273" s="19"/>
      <c r="D273" s="19"/>
      <c r="E273" s="5"/>
      <c r="F273" s="19"/>
      <c r="G273" s="39"/>
    </row>
    <row r="274" spans="1:7" x14ac:dyDescent="0.3">
      <c r="A274" s="123" t="s">
        <v>62</v>
      </c>
      <c r="B274" s="25"/>
      <c r="C274" s="26"/>
      <c r="D274" s="27"/>
      <c r="E274" s="199"/>
      <c r="F274" s="28"/>
      <c r="G274" s="37"/>
    </row>
  </sheetData>
  <autoFilter ref="A5:G274" xr:uid="{0E85C2FB-D42A-4337-9173-D212D74EDE74}"/>
  <mergeCells count="5">
    <mergeCell ref="D243:G243"/>
    <mergeCell ref="D4:G4"/>
    <mergeCell ref="D71:G71"/>
    <mergeCell ref="D141:G141"/>
    <mergeCell ref="D195:G195"/>
  </mergeCells>
  <pageMargins left="0.39370078740157483" right="0.31496062992125984" top="0.15748031496062992" bottom="7.874015748031496E-2" header="0" footer="0"/>
  <pageSetup paperSize="9" scale="78" fitToHeight="0" orientation="portrait" r:id="rId1"/>
  <rowBreaks count="3" manualBreakCount="3">
    <brk id="67" max="16383" man="1"/>
    <brk id="137" max="16383" man="1"/>
    <brk id="2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CE0E-2E87-49FB-ACD3-11F33D281AA2}">
  <sheetPr>
    <tabColor theme="3" tint="0.89999084444715716"/>
    <pageSetUpPr fitToPage="1"/>
  </sheetPr>
  <dimension ref="A1:J68"/>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D13" sqref="D13"/>
    </sheetView>
  </sheetViews>
  <sheetFormatPr defaultRowHeight="14.4" x14ac:dyDescent="0.3"/>
  <cols>
    <col min="2" max="2" width="10.44140625" customWidth="1"/>
    <col min="3" max="3" width="56.44140625" customWidth="1"/>
    <col min="5" max="5" width="10.33203125" style="353" customWidth="1"/>
    <col min="6" max="6" width="12.44140625" customWidth="1"/>
    <col min="7" max="7" width="18.33203125" customWidth="1"/>
  </cols>
  <sheetData>
    <row r="1" spans="1:10" x14ac:dyDescent="0.3">
      <c r="A1" s="2" t="str">
        <f>Summary!B1</f>
        <v xml:space="preserve">TSHIAME WWTW REFURBISHMENT </v>
      </c>
    </row>
    <row r="2" spans="1:10" x14ac:dyDescent="0.3">
      <c r="A2" s="1" t="str">
        <f>Summary!B2</f>
        <v>SCHEDULE OF QUANTITIES</v>
      </c>
    </row>
    <row r="3" spans="1:10" x14ac:dyDescent="0.3">
      <c r="A3" s="353" t="str">
        <f>Summary!B3</f>
        <v>TENDER NO:  SCM/BID33/2025/2026</v>
      </c>
      <c r="B3" s="1"/>
    </row>
    <row r="4" spans="1:10" ht="31.2" customHeight="1" x14ac:dyDescent="0.3">
      <c r="A4" s="9"/>
      <c r="B4" s="9"/>
      <c r="C4" s="9"/>
      <c r="D4" s="544" t="s">
        <v>1989</v>
      </c>
      <c r="E4" s="545" t="s">
        <v>174</v>
      </c>
      <c r="F4" s="545" t="s">
        <v>174</v>
      </c>
      <c r="G4" s="545" t="s">
        <v>174</v>
      </c>
      <c r="H4" s="3"/>
      <c r="I4" s="3"/>
      <c r="J4" s="3"/>
    </row>
    <row r="5" spans="1:10" ht="22.8" x14ac:dyDescent="0.3">
      <c r="A5" s="11" t="s">
        <v>5</v>
      </c>
      <c r="B5" s="11" t="s">
        <v>0</v>
      </c>
      <c r="C5" s="11" t="s">
        <v>1</v>
      </c>
      <c r="D5" s="11" t="s">
        <v>2</v>
      </c>
      <c r="E5" s="4" t="s">
        <v>3</v>
      </c>
      <c r="F5" s="11" t="s">
        <v>6</v>
      </c>
      <c r="G5" s="12" t="s">
        <v>4</v>
      </c>
      <c r="H5" s="3"/>
      <c r="I5" s="3"/>
      <c r="J5" s="3"/>
    </row>
    <row r="6" spans="1:10" ht="24" x14ac:dyDescent="0.3">
      <c r="A6" s="204" t="s">
        <v>1990</v>
      </c>
      <c r="B6" s="21"/>
      <c r="C6" s="49" t="s">
        <v>1989</v>
      </c>
      <c r="D6" s="22"/>
      <c r="E6" s="388"/>
      <c r="F6" s="17"/>
      <c r="G6" s="38"/>
    </row>
    <row r="7" spans="1:10" ht="9" customHeight="1" x14ac:dyDescent="0.3">
      <c r="A7" s="18"/>
      <c r="B7" s="19"/>
      <c r="C7" s="19"/>
      <c r="D7" s="19"/>
      <c r="E7" s="5"/>
      <c r="F7" s="19"/>
      <c r="G7" s="39"/>
    </row>
    <row r="8" spans="1:10" x14ac:dyDescent="0.3">
      <c r="A8" s="20"/>
      <c r="B8" s="21"/>
      <c r="C8" s="21" t="s">
        <v>809</v>
      </c>
      <c r="D8" s="22" t="s">
        <v>396</v>
      </c>
      <c r="E8" s="388">
        <v>178</v>
      </c>
      <c r="F8" s="17"/>
      <c r="G8" s="38"/>
    </row>
    <row r="9" spans="1:10" ht="9" customHeight="1" x14ac:dyDescent="0.3">
      <c r="A9" s="18"/>
      <c r="B9" s="19"/>
      <c r="C9" s="19"/>
      <c r="D9" s="19"/>
      <c r="E9" s="5"/>
      <c r="F9" s="19"/>
      <c r="G9" s="39"/>
    </row>
    <row r="10" spans="1:10" x14ac:dyDescent="0.3">
      <c r="A10" s="20"/>
      <c r="B10" s="21"/>
      <c r="C10" s="6" t="s">
        <v>2107</v>
      </c>
      <c r="D10" s="22" t="s">
        <v>396</v>
      </c>
      <c r="E10" s="388">
        <v>666</v>
      </c>
      <c r="F10" s="17"/>
      <c r="G10" s="38"/>
    </row>
    <row r="11" spans="1:10" ht="9" customHeight="1" x14ac:dyDescent="0.3">
      <c r="A11" s="18"/>
      <c r="B11" s="19"/>
      <c r="C11" s="19"/>
      <c r="D11" s="19"/>
      <c r="E11" s="5"/>
      <c r="F11" s="19"/>
      <c r="G11" s="39"/>
    </row>
    <row r="12" spans="1:10" x14ac:dyDescent="0.3">
      <c r="A12" s="20"/>
      <c r="B12" s="21"/>
      <c r="C12" s="6" t="s">
        <v>2106</v>
      </c>
      <c r="D12" s="22" t="s">
        <v>396</v>
      </c>
      <c r="E12" s="388">
        <v>167</v>
      </c>
      <c r="F12" s="17"/>
      <c r="G12" s="38"/>
    </row>
    <row r="13" spans="1:10" ht="9" customHeight="1" x14ac:dyDescent="0.3">
      <c r="A13" s="18"/>
      <c r="B13" s="19"/>
      <c r="C13" s="19"/>
      <c r="D13" s="19"/>
      <c r="E13" s="5"/>
      <c r="F13" s="19"/>
      <c r="G13" s="39"/>
    </row>
    <row r="14" spans="1:10" ht="22.8" x14ac:dyDescent="0.3">
      <c r="A14" s="20"/>
      <c r="B14" s="21"/>
      <c r="C14" s="21" t="s">
        <v>694</v>
      </c>
      <c r="D14" s="22" t="s">
        <v>695</v>
      </c>
      <c r="E14" s="388">
        <v>73.3</v>
      </c>
      <c r="F14" s="17"/>
      <c r="G14" s="38"/>
    </row>
    <row r="15" spans="1:10" ht="9" customHeight="1" x14ac:dyDescent="0.3">
      <c r="A15" s="18"/>
      <c r="B15" s="19"/>
      <c r="C15" s="19"/>
      <c r="D15" s="19"/>
      <c r="E15" s="5"/>
      <c r="F15" s="19"/>
      <c r="G15" s="39"/>
    </row>
    <row r="16" spans="1:10" ht="22.8" x14ac:dyDescent="0.3">
      <c r="A16" s="20"/>
      <c r="B16" s="21"/>
      <c r="C16" s="21" t="s">
        <v>803</v>
      </c>
      <c r="D16" s="22" t="s">
        <v>492</v>
      </c>
      <c r="E16" s="388">
        <v>3837</v>
      </c>
      <c r="F16" s="17"/>
      <c r="G16" s="38"/>
    </row>
    <row r="17" spans="1:7" ht="9" customHeight="1" x14ac:dyDescent="0.3">
      <c r="A17" s="18"/>
      <c r="B17" s="19"/>
      <c r="C17" s="19"/>
      <c r="D17" s="19"/>
      <c r="E17" s="5"/>
      <c r="F17" s="19"/>
      <c r="G17" s="39"/>
    </row>
    <row r="18" spans="1:7" x14ac:dyDescent="0.3">
      <c r="A18" s="20"/>
      <c r="B18" s="21"/>
      <c r="C18" s="21" t="s">
        <v>697</v>
      </c>
      <c r="D18" s="22" t="s">
        <v>492</v>
      </c>
      <c r="E18" s="388">
        <v>1409</v>
      </c>
      <c r="F18" s="17"/>
      <c r="G18" s="38"/>
    </row>
    <row r="19" spans="1:7" ht="9" customHeight="1" x14ac:dyDescent="0.3">
      <c r="A19" s="18"/>
      <c r="B19" s="19"/>
      <c r="C19" s="19"/>
      <c r="D19" s="19"/>
      <c r="E19" s="5"/>
      <c r="F19" s="19"/>
      <c r="G19" s="39"/>
    </row>
    <row r="20" spans="1:7" x14ac:dyDescent="0.3">
      <c r="A20" s="20"/>
      <c r="B20" s="21"/>
      <c r="C20" s="21" t="s">
        <v>804</v>
      </c>
      <c r="D20" s="22" t="s">
        <v>492</v>
      </c>
      <c r="E20" s="388">
        <v>310</v>
      </c>
      <c r="F20" s="17"/>
      <c r="G20" s="38"/>
    </row>
    <row r="21" spans="1:7" ht="9" customHeight="1" x14ac:dyDescent="0.3">
      <c r="A21" s="18"/>
      <c r="B21" s="19"/>
      <c r="C21" s="19"/>
      <c r="D21" s="19"/>
      <c r="E21" s="5"/>
      <c r="F21" s="19"/>
      <c r="G21" s="39"/>
    </row>
    <row r="22" spans="1:7" x14ac:dyDescent="0.3">
      <c r="A22" s="20"/>
      <c r="B22" s="21"/>
      <c r="C22" s="21" t="s">
        <v>811</v>
      </c>
      <c r="D22" s="22" t="s">
        <v>492</v>
      </c>
      <c r="E22" s="388">
        <v>1409</v>
      </c>
      <c r="F22" s="17"/>
      <c r="G22" s="38"/>
    </row>
    <row r="23" spans="1:7" ht="9" customHeight="1" x14ac:dyDescent="0.3">
      <c r="A23" s="18"/>
      <c r="B23" s="19"/>
      <c r="C23" s="19"/>
      <c r="D23" s="19"/>
      <c r="E23" s="5"/>
      <c r="F23" s="19"/>
      <c r="G23" s="39"/>
    </row>
    <row r="24" spans="1:7" x14ac:dyDescent="0.3">
      <c r="A24" s="20"/>
      <c r="B24" s="21"/>
      <c r="C24" s="21" t="s">
        <v>805</v>
      </c>
      <c r="D24" s="22" t="s">
        <v>17</v>
      </c>
      <c r="E24" s="388">
        <v>47</v>
      </c>
      <c r="F24" s="17"/>
      <c r="G24" s="38"/>
    </row>
    <row r="25" spans="1:7" ht="9" customHeight="1" x14ac:dyDescent="0.3">
      <c r="A25" s="18"/>
      <c r="B25" s="19"/>
      <c r="C25" s="19"/>
      <c r="D25" s="19"/>
      <c r="E25" s="5"/>
      <c r="F25" s="19"/>
      <c r="G25" s="39"/>
    </row>
    <row r="26" spans="1:7" x14ac:dyDescent="0.3">
      <c r="A26" s="20"/>
      <c r="B26" s="21"/>
      <c r="C26" s="21" t="s">
        <v>810</v>
      </c>
      <c r="D26" s="22" t="s">
        <v>263</v>
      </c>
      <c r="E26" s="388">
        <v>691</v>
      </c>
      <c r="F26" s="17"/>
      <c r="G26" s="38"/>
    </row>
    <row r="27" spans="1:7" ht="9" customHeight="1" x14ac:dyDescent="0.3">
      <c r="A27" s="18"/>
      <c r="B27" s="19"/>
      <c r="C27" s="19"/>
      <c r="D27" s="19"/>
      <c r="E27" s="5"/>
      <c r="F27" s="19"/>
      <c r="G27" s="39"/>
    </row>
    <row r="28" spans="1:7" x14ac:dyDescent="0.3">
      <c r="A28" s="20"/>
      <c r="B28" s="21"/>
      <c r="C28" s="432" t="s">
        <v>812</v>
      </c>
      <c r="D28" s="22"/>
      <c r="E28" s="388"/>
      <c r="F28" s="47"/>
      <c r="G28" s="38"/>
    </row>
    <row r="29" spans="1:7" ht="9" customHeight="1" x14ac:dyDescent="0.3">
      <c r="A29" s="18"/>
      <c r="B29" s="19"/>
      <c r="C29" s="19"/>
      <c r="D29" s="19"/>
      <c r="E29" s="5"/>
      <c r="F29" s="19"/>
      <c r="G29" s="39"/>
    </row>
    <row r="30" spans="1:7" x14ac:dyDescent="0.3">
      <c r="A30" s="20"/>
      <c r="B30" s="21"/>
      <c r="C30" s="432" t="s">
        <v>813</v>
      </c>
      <c r="D30" s="22"/>
      <c r="E30" s="388"/>
      <c r="F30" s="17"/>
      <c r="G30" s="38"/>
    </row>
    <row r="31" spans="1:7" ht="9" customHeight="1" x14ac:dyDescent="0.3">
      <c r="A31" s="18"/>
      <c r="B31" s="19"/>
      <c r="C31" s="19"/>
      <c r="D31" s="19"/>
      <c r="E31" s="5"/>
      <c r="F31" s="19"/>
      <c r="G31" s="39"/>
    </row>
    <row r="32" spans="1:7" ht="45.6" x14ac:dyDescent="0.3">
      <c r="A32" s="20"/>
      <c r="B32" s="21"/>
      <c r="C32" s="506" t="s">
        <v>814</v>
      </c>
      <c r="D32" s="22" t="s">
        <v>815</v>
      </c>
      <c r="E32" s="388">
        <v>12</v>
      </c>
      <c r="F32" s="17"/>
      <c r="G32" s="38"/>
    </row>
    <row r="33" spans="1:7" ht="9" customHeight="1" x14ac:dyDescent="0.3">
      <c r="A33" s="18"/>
      <c r="B33" s="19"/>
      <c r="C33" s="19"/>
      <c r="D33" s="19"/>
      <c r="E33" s="5"/>
      <c r="F33" s="19"/>
      <c r="G33" s="39"/>
    </row>
    <row r="34" spans="1:7" ht="28.8" x14ac:dyDescent="0.3">
      <c r="A34" s="20"/>
      <c r="B34" s="21"/>
      <c r="C34" s="506" t="s">
        <v>816</v>
      </c>
      <c r="D34" s="22" t="s">
        <v>817</v>
      </c>
      <c r="E34" s="388">
        <v>119</v>
      </c>
      <c r="F34" s="17"/>
      <c r="G34" s="38"/>
    </row>
    <row r="35" spans="1:7" ht="9" customHeight="1" x14ac:dyDescent="0.3">
      <c r="A35" s="18"/>
      <c r="B35" s="19"/>
      <c r="C35" s="19"/>
      <c r="D35" s="19"/>
      <c r="E35" s="5"/>
      <c r="F35" s="19"/>
      <c r="G35" s="39"/>
    </row>
    <row r="36" spans="1:7" ht="16.8" customHeight="1" x14ac:dyDescent="0.3">
      <c r="A36" s="20"/>
      <c r="B36" s="21"/>
      <c r="C36" s="21" t="s">
        <v>818</v>
      </c>
      <c r="D36" s="22" t="s">
        <v>701</v>
      </c>
      <c r="E36" s="388">
        <v>102</v>
      </c>
      <c r="F36" s="17"/>
      <c r="G36" s="38"/>
    </row>
    <row r="37" spans="1:7" ht="9" customHeight="1" x14ac:dyDescent="0.3">
      <c r="A37" s="18"/>
      <c r="B37" s="19"/>
      <c r="C37" s="19"/>
      <c r="D37" s="19"/>
      <c r="E37" s="5"/>
      <c r="F37" s="19"/>
      <c r="G37" s="39"/>
    </row>
    <row r="38" spans="1:7" ht="14.4" customHeight="1" x14ac:dyDescent="0.3">
      <c r="A38" s="20"/>
      <c r="B38" s="21"/>
      <c r="C38" s="21" t="s">
        <v>819</v>
      </c>
      <c r="D38" s="22" t="s">
        <v>703</v>
      </c>
      <c r="E38" s="388">
        <v>125</v>
      </c>
      <c r="F38" s="17"/>
      <c r="G38" s="38"/>
    </row>
    <row r="39" spans="1:7" ht="9" customHeight="1" x14ac:dyDescent="0.3">
      <c r="A39" s="18"/>
      <c r="B39" s="19"/>
      <c r="C39" s="19"/>
      <c r="D39" s="19"/>
      <c r="E39" s="5"/>
      <c r="F39" s="19"/>
      <c r="G39" s="39"/>
    </row>
    <row r="40" spans="1:7" ht="72" x14ac:dyDescent="0.3">
      <c r="A40" s="20"/>
      <c r="B40" s="21"/>
      <c r="C40" s="6" t="s">
        <v>720</v>
      </c>
      <c r="D40" s="22" t="s">
        <v>492</v>
      </c>
      <c r="E40" s="388">
        <v>3.36</v>
      </c>
      <c r="F40" s="17"/>
      <c r="G40" s="38"/>
    </row>
    <row r="41" spans="1:7" ht="9" customHeight="1" x14ac:dyDescent="0.3">
      <c r="A41" s="18"/>
      <c r="B41" s="19"/>
      <c r="C41" s="19"/>
      <c r="D41" s="19"/>
      <c r="E41" s="5"/>
      <c r="F41" s="19"/>
      <c r="G41" s="39"/>
    </row>
    <row r="42" spans="1:7" ht="43.2" x14ac:dyDescent="0.3">
      <c r="A42" s="20"/>
      <c r="B42" s="21"/>
      <c r="C42" s="506" t="s">
        <v>721</v>
      </c>
      <c r="D42" s="22" t="s">
        <v>263</v>
      </c>
      <c r="E42" s="388">
        <v>20.439999999999998</v>
      </c>
      <c r="F42" s="17"/>
      <c r="G42" s="38"/>
    </row>
    <row r="43" spans="1:7" ht="9" customHeight="1" x14ac:dyDescent="0.3">
      <c r="A43" s="18"/>
      <c r="B43" s="19"/>
      <c r="C43" s="19"/>
      <c r="D43" s="19"/>
      <c r="E43" s="5"/>
      <c r="F43" s="19"/>
      <c r="G43" s="39"/>
    </row>
    <row r="44" spans="1:7" x14ac:dyDescent="0.3">
      <c r="A44" s="422"/>
      <c r="B44" s="376"/>
      <c r="C44" s="433"/>
      <c r="D44" s="376"/>
      <c r="E44" s="98"/>
      <c r="F44" s="376"/>
      <c r="G44" s="377"/>
    </row>
    <row r="45" spans="1:7" x14ac:dyDescent="0.3">
      <c r="A45" s="67"/>
      <c r="B45" s="53"/>
      <c r="C45" s="254" t="s">
        <v>2134</v>
      </c>
      <c r="D45" s="53"/>
      <c r="E45" s="96"/>
      <c r="F45" s="53"/>
      <c r="G45" s="54"/>
    </row>
    <row r="46" spans="1:7" x14ac:dyDescent="0.3">
      <c r="A46" s="20"/>
      <c r="B46" s="21"/>
      <c r="C46" s="49" t="s">
        <v>820</v>
      </c>
      <c r="D46" s="22"/>
      <c r="E46" s="388"/>
      <c r="F46" s="17"/>
      <c r="G46" s="38"/>
    </row>
    <row r="47" spans="1:7" ht="9" customHeight="1" x14ac:dyDescent="0.3">
      <c r="A47" s="18"/>
      <c r="B47" s="19"/>
      <c r="C47" s="19"/>
      <c r="D47" s="19"/>
      <c r="E47" s="5"/>
      <c r="F47" s="19"/>
      <c r="G47" s="39"/>
    </row>
    <row r="48" spans="1:7" x14ac:dyDescent="0.3">
      <c r="A48" s="20"/>
      <c r="B48" s="21"/>
      <c r="C48" s="6" t="s">
        <v>2104</v>
      </c>
      <c r="D48" s="22" t="s">
        <v>396</v>
      </c>
      <c r="E48" s="388">
        <v>14.5</v>
      </c>
      <c r="F48" s="17"/>
      <c r="G48" s="38"/>
    </row>
    <row r="49" spans="1:7" ht="9" customHeight="1" x14ac:dyDescent="0.3">
      <c r="A49" s="18"/>
      <c r="B49" s="19"/>
      <c r="C49" s="19"/>
      <c r="D49" s="19"/>
      <c r="E49" s="5"/>
      <c r="F49" s="19"/>
      <c r="G49" s="39"/>
    </row>
    <row r="50" spans="1:7" ht="22.8" x14ac:dyDescent="0.3">
      <c r="A50" s="20"/>
      <c r="B50" s="21"/>
      <c r="C50" s="6" t="s">
        <v>2105</v>
      </c>
      <c r="D50" s="22" t="s">
        <v>396</v>
      </c>
      <c r="E50" s="388">
        <v>44.5</v>
      </c>
      <c r="F50" s="17"/>
      <c r="G50" s="38"/>
    </row>
    <row r="51" spans="1:7" ht="9" customHeight="1" x14ac:dyDescent="0.3">
      <c r="A51" s="18"/>
      <c r="B51" s="19"/>
      <c r="C51" s="19"/>
      <c r="D51" s="19"/>
      <c r="E51" s="5"/>
      <c r="F51" s="19"/>
      <c r="G51" s="39"/>
    </row>
    <row r="52" spans="1:7" ht="22.8" x14ac:dyDescent="0.3">
      <c r="A52" s="20"/>
      <c r="B52" s="21"/>
      <c r="C52" s="21" t="s">
        <v>694</v>
      </c>
      <c r="D52" s="22" t="s">
        <v>695</v>
      </c>
      <c r="E52" s="388">
        <v>4.5</v>
      </c>
      <c r="F52" s="17"/>
      <c r="G52" s="38"/>
    </row>
    <row r="53" spans="1:7" ht="9" customHeight="1" x14ac:dyDescent="0.3">
      <c r="A53" s="18"/>
      <c r="B53" s="19"/>
      <c r="C53" s="19"/>
      <c r="D53" s="19"/>
      <c r="E53" s="5"/>
      <c r="F53" s="19"/>
      <c r="G53" s="39"/>
    </row>
    <row r="54" spans="1:7" ht="22.8" x14ac:dyDescent="0.3">
      <c r="A54" s="20"/>
      <c r="B54" s="21"/>
      <c r="C54" s="21" t="s">
        <v>803</v>
      </c>
      <c r="D54" s="22" t="s">
        <v>492</v>
      </c>
      <c r="E54" s="388">
        <v>223</v>
      </c>
      <c r="F54" s="17"/>
      <c r="G54" s="38"/>
    </row>
    <row r="55" spans="1:7" ht="9" customHeight="1" x14ac:dyDescent="0.3">
      <c r="A55" s="18"/>
      <c r="B55" s="19"/>
      <c r="C55" s="19"/>
      <c r="D55" s="19"/>
      <c r="E55" s="5"/>
      <c r="F55" s="19"/>
      <c r="G55" s="39"/>
    </row>
    <row r="56" spans="1:7" ht="17.399999999999999" customHeight="1" x14ac:dyDescent="0.3">
      <c r="A56" s="20"/>
      <c r="B56" s="21"/>
      <c r="C56" s="21" t="s">
        <v>821</v>
      </c>
      <c r="D56" s="22" t="s">
        <v>492</v>
      </c>
      <c r="E56" s="388">
        <v>14</v>
      </c>
      <c r="F56" s="17"/>
      <c r="G56" s="38"/>
    </row>
    <row r="57" spans="1:7" ht="9" customHeight="1" x14ac:dyDescent="0.3">
      <c r="A57" s="18"/>
      <c r="B57" s="19"/>
      <c r="C57" s="19"/>
      <c r="D57" s="19"/>
      <c r="E57" s="5"/>
      <c r="F57" s="19"/>
      <c r="G57" s="39"/>
    </row>
    <row r="58" spans="1:7" ht="16.2" customHeight="1" x14ac:dyDescent="0.3">
      <c r="A58" s="20"/>
      <c r="B58" s="21"/>
      <c r="C58" s="21" t="s">
        <v>805</v>
      </c>
      <c r="D58" s="22" t="s">
        <v>17</v>
      </c>
      <c r="E58" s="388">
        <v>9</v>
      </c>
      <c r="F58" s="17"/>
      <c r="G58" s="38"/>
    </row>
    <row r="59" spans="1:7" ht="9" customHeight="1" x14ac:dyDescent="0.3">
      <c r="A59" s="18"/>
      <c r="B59" s="19"/>
      <c r="C59" s="19"/>
      <c r="D59" s="19"/>
      <c r="E59" s="5"/>
      <c r="F59" s="19"/>
      <c r="G59" s="39"/>
    </row>
    <row r="60" spans="1:7" ht="22.8" x14ac:dyDescent="0.3">
      <c r="A60" s="20"/>
      <c r="B60" s="21"/>
      <c r="C60" s="21" t="s">
        <v>796</v>
      </c>
      <c r="D60" s="22" t="s">
        <v>492</v>
      </c>
      <c r="E60" s="388">
        <v>61.5</v>
      </c>
      <c r="F60" s="17"/>
      <c r="G60" s="38"/>
    </row>
    <row r="61" spans="1:7" ht="9" customHeight="1" x14ac:dyDescent="0.3">
      <c r="A61" s="18"/>
      <c r="B61" s="19"/>
      <c r="C61" s="19"/>
      <c r="D61" s="19"/>
      <c r="E61" s="5"/>
      <c r="F61" s="19"/>
      <c r="G61" s="39"/>
    </row>
    <row r="62" spans="1:7" ht="16.2" customHeight="1" x14ac:dyDescent="0.3">
      <c r="A62" s="20"/>
      <c r="B62" s="21"/>
      <c r="C62" s="21" t="s">
        <v>783</v>
      </c>
      <c r="D62" s="22" t="s">
        <v>492</v>
      </c>
      <c r="E62" s="388">
        <v>93</v>
      </c>
      <c r="F62" s="17"/>
      <c r="G62" s="38"/>
    </row>
    <row r="63" spans="1:7" ht="9" customHeight="1" x14ac:dyDescent="0.3">
      <c r="A63" s="18"/>
      <c r="B63" s="19"/>
      <c r="C63" s="19"/>
      <c r="D63" s="19"/>
      <c r="E63" s="5"/>
      <c r="F63" s="19"/>
      <c r="G63" s="39"/>
    </row>
    <row r="64" spans="1:7" ht="16.2" customHeight="1" x14ac:dyDescent="0.3">
      <c r="A64" s="20"/>
      <c r="B64" s="21"/>
      <c r="C64" s="6" t="s">
        <v>797</v>
      </c>
      <c r="D64" s="22" t="s">
        <v>798</v>
      </c>
      <c r="E64" s="388">
        <v>47</v>
      </c>
      <c r="F64" s="17"/>
      <c r="G64" s="38"/>
    </row>
    <row r="65" spans="1:7" ht="9" customHeight="1" x14ac:dyDescent="0.3">
      <c r="A65" s="18"/>
      <c r="B65" s="19"/>
      <c r="C65" s="19"/>
      <c r="D65" s="19"/>
      <c r="E65" s="5"/>
      <c r="F65" s="19"/>
      <c r="G65" s="39"/>
    </row>
    <row r="66" spans="1:7" x14ac:dyDescent="0.3">
      <c r="A66" s="123" t="s">
        <v>62</v>
      </c>
      <c r="B66" s="25"/>
      <c r="C66" s="26"/>
      <c r="D66" s="27"/>
      <c r="E66" s="199"/>
      <c r="F66" s="28"/>
      <c r="G66" s="37"/>
    </row>
    <row r="67" spans="1:7" x14ac:dyDescent="0.3">
      <c r="A67" s="9"/>
      <c r="B67" s="9"/>
      <c r="C67" s="30"/>
      <c r="D67" s="9"/>
      <c r="E67" s="9"/>
      <c r="F67" s="9"/>
      <c r="G67" s="9"/>
    </row>
    <row r="68" spans="1:7" x14ac:dyDescent="0.3">
      <c r="C68" s="30"/>
    </row>
  </sheetData>
  <mergeCells count="1">
    <mergeCell ref="D4:G4"/>
  </mergeCells>
  <pageMargins left="0.39370078740157483" right="0.31496062992125984" top="0.15748031496062992" bottom="7.874015748031496E-2" header="0" footer="0"/>
  <pageSetup paperSize="9" scale="76"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1DD8-07EE-482E-9F38-A56AAD35C0EB}">
  <sheetPr>
    <tabColor theme="3" tint="0.89999084444715716"/>
    <pageSetUpPr fitToPage="1"/>
  </sheetPr>
  <dimension ref="A1:I258"/>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C13" sqref="C13"/>
    </sheetView>
  </sheetViews>
  <sheetFormatPr defaultRowHeight="14.4" x14ac:dyDescent="0.3"/>
  <cols>
    <col min="2" max="2" width="10.88671875" customWidth="1"/>
    <col min="3" max="3" width="53.88671875" customWidth="1"/>
    <col min="4" max="4" width="7.88671875" customWidth="1"/>
    <col min="5" max="5" width="8.5546875" style="353" customWidth="1"/>
    <col min="6" max="6" width="12.44140625" customWidth="1"/>
    <col min="7" max="7" width="18.33203125" customWidth="1"/>
  </cols>
  <sheetData>
    <row r="1" spans="1:9" x14ac:dyDescent="0.3">
      <c r="A1" s="2" t="str">
        <f>Summary!B1</f>
        <v xml:space="preserve">TSHIAME WWTW REFURBISHMENT </v>
      </c>
    </row>
    <row r="2" spans="1:9" ht="14.4" customHeight="1" x14ac:dyDescent="0.3">
      <c r="A2" s="1" t="str">
        <f>Summary!B2</f>
        <v>SCHEDULE OF QUANTITIES</v>
      </c>
    </row>
    <row r="3" spans="1:9" x14ac:dyDescent="0.3">
      <c r="A3" s="353" t="str">
        <f>Summary!B3</f>
        <v>TENDER NO:  SCM/BID33/2025/2026</v>
      </c>
      <c r="B3" s="1"/>
    </row>
    <row r="4" spans="1:9" ht="31.2" customHeight="1" x14ac:dyDescent="0.3">
      <c r="A4" s="9"/>
      <c r="B4" s="9"/>
      <c r="C4" s="9"/>
      <c r="D4" s="544" t="s">
        <v>1991</v>
      </c>
      <c r="E4" s="544"/>
      <c r="F4" s="544"/>
      <c r="G4" s="544"/>
      <c r="H4" s="3"/>
      <c r="I4" s="3"/>
    </row>
    <row r="5" spans="1:9" ht="22.8" x14ac:dyDescent="0.3">
      <c r="A5" s="11" t="s">
        <v>5</v>
      </c>
      <c r="B5" s="11" t="s">
        <v>0</v>
      </c>
      <c r="C5" s="11" t="s">
        <v>1</v>
      </c>
      <c r="D5" s="11" t="s">
        <v>2</v>
      </c>
      <c r="E5" s="4" t="s">
        <v>3</v>
      </c>
      <c r="F5" s="11" t="s">
        <v>6</v>
      </c>
      <c r="G5" s="12" t="s">
        <v>4</v>
      </c>
      <c r="H5" s="3"/>
      <c r="I5" s="3"/>
    </row>
    <row r="6" spans="1:9" ht="24" x14ac:dyDescent="0.3">
      <c r="A6" s="204" t="s">
        <v>1992</v>
      </c>
      <c r="B6" s="21"/>
      <c r="C6" s="49" t="s">
        <v>1991</v>
      </c>
      <c r="D6" s="22"/>
      <c r="E6" s="388"/>
      <c r="F6" s="17"/>
      <c r="G6" s="38"/>
      <c r="H6" s="3"/>
      <c r="I6" s="3"/>
    </row>
    <row r="7" spans="1:9" x14ac:dyDescent="0.3">
      <c r="A7" s="20"/>
      <c r="B7" s="21"/>
      <c r="C7" s="49" t="s">
        <v>606</v>
      </c>
      <c r="D7" s="22"/>
      <c r="E7" s="388"/>
      <c r="F7" s="17"/>
      <c r="G7" s="38"/>
      <c r="H7" s="3"/>
      <c r="I7" s="3"/>
    </row>
    <row r="8" spans="1:9" ht="9" customHeight="1" x14ac:dyDescent="0.3">
      <c r="A8" s="18"/>
      <c r="B8" s="19"/>
      <c r="C8" s="19"/>
      <c r="D8" s="19"/>
      <c r="E8" s="5"/>
      <c r="F8" s="19"/>
      <c r="G8" s="39"/>
      <c r="H8" s="3"/>
      <c r="I8" s="3"/>
    </row>
    <row r="9" spans="1:9" x14ac:dyDescent="0.3">
      <c r="A9" s="20"/>
      <c r="B9" s="21"/>
      <c r="C9" s="65" t="s">
        <v>659</v>
      </c>
      <c r="D9" s="22"/>
      <c r="E9" s="388"/>
      <c r="F9" s="17"/>
      <c r="G9" s="38"/>
      <c r="H9" s="3"/>
      <c r="I9" s="3"/>
    </row>
    <row r="10" spans="1:9" ht="9" customHeight="1" x14ac:dyDescent="0.3">
      <c r="A10" s="18"/>
      <c r="B10" s="19"/>
      <c r="C10" s="19"/>
      <c r="D10" s="19"/>
      <c r="E10" s="5"/>
      <c r="F10" s="19"/>
      <c r="G10" s="39"/>
      <c r="H10" s="3"/>
      <c r="I10" s="3"/>
    </row>
    <row r="11" spans="1:9" x14ac:dyDescent="0.3">
      <c r="A11" s="20"/>
      <c r="B11" s="21"/>
      <c r="C11" s="21" t="s">
        <v>524</v>
      </c>
      <c r="D11" s="22" t="s">
        <v>396</v>
      </c>
      <c r="E11" s="388">
        <v>5</v>
      </c>
      <c r="F11" s="17"/>
      <c r="G11" s="38"/>
      <c r="H11" s="3"/>
      <c r="I11" s="3"/>
    </row>
    <row r="12" spans="1:9" ht="9" customHeight="1" x14ac:dyDescent="0.3">
      <c r="A12" s="18"/>
      <c r="B12" s="19"/>
      <c r="C12" s="19"/>
      <c r="D12" s="19"/>
      <c r="E12" s="5"/>
      <c r="F12" s="19"/>
      <c r="G12" s="271"/>
    </row>
    <row r="13" spans="1:9" ht="22.8" x14ac:dyDescent="0.3">
      <c r="A13" s="20"/>
      <c r="B13" s="21"/>
      <c r="C13" s="21" t="s">
        <v>411</v>
      </c>
      <c r="D13" s="22" t="s">
        <v>396</v>
      </c>
      <c r="E13" s="388">
        <v>1.4</v>
      </c>
      <c r="F13" s="17"/>
      <c r="G13" s="38"/>
    </row>
    <row r="14" spans="1:9" ht="9" customHeight="1" x14ac:dyDescent="0.3">
      <c r="A14" s="18"/>
      <c r="B14" s="19"/>
      <c r="C14" s="19"/>
      <c r="D14" s="19"/>
      <c r="E14" s="5"/>
      <c r="F14" s="19"/>
      <c r="G14" s="271"/>
    </row>
    <row r="15" spans="1:9" x14ac:dyDescent="0.3">
      <c r="A15" s="20"/>
      <c r="B15" s="21"/>
      <c r="C15" s="21" t="s">
        <v>482</v>
      </c>
      <c r="D15" s="22" t="s">
        <v>396</v>
      </c>
      <c r="E15" s="388">
        <v>1</v>
      </c>
      <c r="F15" s="17"/>
      <c r="G15" s="38"/>
    </row>
    <row r="16" spans="1:9" ht="9" customHeight="1" x14ac:dyDescent="0.3">
      <c r="A16" s="18"/>
      <c r="B16" s="19"/>
      <c r="C16" s="19"/>
      <c r="D16" s="19"/>
      <c r="E16" s="5"/>
      <c r="F16" s="19"/>
      <c r="G16" s="271"/>
    </row>
    <row r="17" spans="1:7" x14ac:dyDescent="0.3">
      <c r="A17" s="20"/>
      <c r="B17" s="21"/>
      <c r="C17" s="49" t="s">
        <v>662</v>
      </c>
      <c r="D17" s="22"/>
      <c r="E17" s="388"/>
      <c r="F17" s="17"/>
      <c r="G17" s="38"/>
    </row>
    <row r="18" spans="1:7" ht="9" customHeight="1" x14ac:dyDescent="0.3">
      <c r="A18" s="18"/>
      <c r="B18" s="19"/>
      <c r="C18" s="19"/>
      <c r="D18" s="19"/>
      <c r="E18" s="5"/>
      <c r="F18" s="19"/>
      <c r="G18" s="271"/>
    </row>
    <row r="19" spans="1:7" x14ac:dyDescent="0.3">
      <c r="A19" s="20"/>
      <c r="B19" s="21"/>
      <c r="C19" s="21" t="s">
        <v>539</v>
      </c>
      <c r="D19" s="22" t="s">
        <v>17</v>
      </c>
      <c r="E19" s="388">
        <v>1</v>
      </c>
      <c r="F19" s="17"/>
      <c r="G19" s="38"/>
    </row>
    <row r="20" spans="1:7" ht="9" customHeight="1" x14ac:dyDescent="0.3">
      <c r="A20" s="18"/>
      <c r="B20" s="19"/>
      <c r="C20" s="19"/>
      <c r="D20" s="19"/>
      <c r="E20" s="5"/>
      <c r="F20" s="19"/>
      <c r="G20" s="271"/>
    </row>
    <row r="21" spans="1:7" x14ac:dyDescent="0.3">
      <c r="A21" s="20"/>
      <c r="B21" s="21"/>
      <c r="C21" s="21" t="s">
        <v>540</v>
      </c>
      <c r="D21" s="22" t="s">
        <v>17</v>
      </c>
      <c r="E21" s="388">
        <v>31</v>
      </c>
      <c r="F21" s="17"/>
      <c r="G21" s="38"/>
    </row>
    <row r="22" spans="1:7" ht="9" customHeight="1" x14ac:dyDescent="0.3">
      <c r="A22" s="18"/>
      <c r="B22" s="19"/>
      <c r="C22" s="19"/>
      <c r="D22" s="19"/>
      <c r="E22" s="5"/>
      <c r="F22" s="19"/>
      <c r="G22" s="271"/>
    </row>
    <row r="23" spans="1:7" x14ac:dyDescent="0.3">
      <c r="A23" s="20"/>
      <c r="B23" s="21"/>
      <c r="C23" s="49" t="s">
        <v>663</v>
      </c>
      <c r="D23" s="22"/>
      <c r="E23" s="388"/>
      <c r="F23" s="17"/>
      <c r="G23" s="38"/>
    </row>
    <row r="24" spans="1:7" ht="9" customHeight="1" x14ac:dyDescent="0.3">
      <c r="A24" s="67"/>
      <c r="B24" s="53"/>
      <c r="C24" s="53"/>
      <c r="D24" s="53"/>
      <c r="E24" s="96"/>
      <c r="F24" s="53"/>
      <c r="G24" s="53"/>
    </row>
    <row r="25" spans="1:7" ht="34.200000000000003" x14ac:dyDescent="0.3">
      <c r="A25" s="20"/>
      <c r="B25" s="21"/>
      <c r="C25" s="21" t="s">
        <v>541</v>
      </c>
      <c r="D25" s="22" t="s">
        <v>17</v>
      </c>
      <c r="E25" s="388">
        <v>2</v>
      </c>
      <c r="F25" s="17"/>
      <c r="G25" s="38"/>
    </row>
    <row r="26" spans="1:7" ht="9" customHeight="1" x14ac:dyDescent="0.3">
      <c r="A26" s="18"/>
      <c r="B26" s="19"/>
      <c r="C26" s="19"/>
      <c r="D26" s="19"/>
      <c r="E26" s="5"/>
      <c r="F26" s="19"/>
      <c r="G26" s="19"/>
    </row>
    <row r="27" spans="1:7" ht="22.8" x14ac:dyDescent="0.3">
      <c r="A27" s="20"/>
      <c r="B27" s="21"/>
      <c r="C27" s="21" t="s">
        <v>542</v>
      </c>
      <c r="D27" s="22" t="s">
        <v>17</v>
      </c>
      <c r="E27" s="388">
        <v>1</v>
      </c>
      <c r="F27" s="17"/>
      <c r="G27" s="38"/>
    </row>
    <row r="28" spans="1:7" ht="9" customHeight="1" x14ac:dyDescent="0.3">
      <c r="A28" s="18"/>
      <c r="B28" s="19"/>
      <c r="C28" s="19"/>
      <c r="D28" s="19"/>
      <c r="E28" s="5"/>
      <c r="F28" s="19"/>
      <c r="G28" s="19"/>
    </row>
    <row r="29" spans="1:7" ht="22.8" x14ac:dyDescent="0.3">
      <c r="A29" s="20"/>
      <c r="B29" s="21"/>
      <c r="C29" s="21" t="s">
        <v>543</v>
      </c>
      <c r="D29" s="22" t="s">
        <v>396</v>
      </c>
      <c r="E29" s="388">
        <v>0.47214159868246053</v>
      </c>
      <c r="F29" s="17"/>
      <c r="G29" s="38"/>
    </row>
    <row r="30" spans="1:7" ht="9" customHeight="1" x14ac:dyDescent="0.3">
      <c r="A30" s="18"/>
      <c r="B30" s="19"/>
      <c r="C30" s="19"/>
      <c r="D30" s="19"/>
      <c r="E30" s="5"/>
      <c r="F30" s="19"/>
      <c r="G30" s="19"/>
    </row>
    <row r="31" spans="1:7" x14ac:dyDescent="0.3">
      <c r="A31" s="20"/>
      <c r="B31" s="21"/>
      <c r="C31" s="49" t="s">
        <v>664</v>
      </c>
      <c r="D31" s="22"/>
      <c r="E31" s="388"/>
      <c r="F31" s="17"/>
      <c r="G31" s="38"/>
    </row>
    <row r="32" spans="1:7" ht="9" customHeight="1" x14ac:dyDescent="0.3">
      <c r="A32" s="67"/>
      <c r="B32" s="53"/>
      <c r="C32" s="53"/>
      <c r="D32" s="53"/>
      <c r="E32" s="96"/>
      <c r="F32" s="53"/>
      <c r="G32" s="53"/>
    </row>
    <row r="33" spans="1:7" ht="22.8" x14ac:dyDescent="0.3">
      <c r="A33" s="20"/>
      <c r="B33" s="21"/>
      <c r="C33" s="21" t="s">
        <v>544</v>
      </c>
      <c r="D33" s="22" t="s">
        <v>17</v>
      </c>
      <c r="E33" s="388">
        <v>10</v>
      </c>
      <c r="F33" s="17"/>
      <c r="G33" s="38"/>
    </row>
    <row r="34" spans="1:7" ht="9" customHeight="1" x14ac:dyDescent="0.3">
      <c r="A34" s="18"/>
      <c r="B34" s="19"/>
      <c r="C34" s="19"/>
      <c r="D34" s="19"/>
      <c r="E34" s="5"/>
      <c r="F34" s="19"/>
      <c r="G34" s="19"/>
    </row>
    <row r="35" spans="1:7" ht="22.8" x14ac:dyDescent="0.3">
      <c r="A35" s="20"/>
      <c r="B35" s="21"/>
      <c r="C35" s="21" t="s">
        <v>545</v>
      </c>
      <c r="D35" s="22" t="s">
        <v>17</v>
      </c>
      <c r="E35" s="388">
        <v>2</v>
      </c>
      <c r="F35" s="17"/>
      <c r="G35" s="38"/>
    </row>
    <row r="36" spans="1:7" ht="9" customHeight="1" x14ac:dyDescent="0.3">
      <c r="A36" s="18"/>
      <c r="B36" s="19"/>
      <c r="C36" s="19"/>
      <c r="D36" s="19"/>
      <c r="E36" s="5"/>
      <c r="F36" s="19"/>
      <c r="G36" s="19"/>
    </row>
    <row r="37" spans="1:7" ht="22.8" x14ac:dyDescent="0.3">
      <c r="A37" s="20"/>
      <c r="B37" s="21"/>
      <c r="C37" s="21" t="s">
        <v>546</v>
      </c>
      <c r="D37" s="22" t="s">
        <v>17</v>
      </c>
      <c r="E37" s="388">
        <v>1</v>
      </c>
      <c r="F37" s="17"/>
      <c r="G37" s="38"/>
    </row>
    <row r="38" spans="1:7" ht="9" customHeight="1" x14ac:dyDescent="0.3">
      <c r="A38" s="18"/>
      <c r="B38" s="19"/>
      <c r="C38" s="19"/>
      <c r="D38" s="19"/>
      <c r="E38" s="5"/>
      <c r="F38" s="19"/>
      <c r="G38" s="19"/>
    </row>
    <row r="39" spans="1:7" ht="34.200000000000003" x14ac:dyDescent="0.3">
      <c r="A39" s="20"/>
      <c r="B39" s="21"/>
      <c r="C39" s="21" t="s">
        <v>547</v>
      </c>
      <c r="D39" s="22" t="s">
        <v>17</v>
      </c>
      <c r="E39" s="388">
        <v>3</v>
      </c>
      <c r="F39" s="17"/>
      <c r="G39" s="38"/>
    </row>
    <row r="40" spans="1:7" ht="9" customHeight="1" x14ac:dyDescent="0.3">
      <c r="A40" s="18"/>
      <c r="B40" s="19"/>
      <c r="C40" s="19"/>
      <c r="D40" s="19"/>
      <c r="E40" s="5"/>
      <c r="F40" s="19"/>
      <c r="G40" s="19"/>
    </row>
    <row r="41" spans="1:7" ht="36" x14ac:dyDescent="0.3">
      <c r="A41" s="20"/>
      <c r="B41" s="21"/>
      <c r="C41" s="49" t="s">
        <v>548</v>
      </c>
      <c r="D41" s="22"/>
      <c r="E41" s="388"/>
      <c r="F41" s="17"/>
      <c r="G41" s="38"/>
    </row>
    <row r="42" spans="1:7" ht="9" customHeight="1" x14ac:dyDescent="0.3">
      <c r="A42" s="67"/>
      <c r="B42" s="53"/>
      <c r="C42" s="53"/>
      <c r="D42" s="53"/>
      <c r="E42" s="96"/>
      <c r="F42" s="53"/>
      <c r="G42" s="53"/>
    </row>
    <row r="43" spans="1:7" ht="22.8" x14ac:dyDescent="0.3">
      <c r="A43" s="20"/>
      <c r="B43" s="21"/>
      <c r="C43" s="21" t="s">
        <v>548</v>
      </c>
      <c r="D43" s="22"/>
      <c r="E43" s="388"/>
      <c r="F43" s="17"/>
      <c r="G43" s="38"/>
    </row>
    <row r="44" spans="1:7" ht="9" customHeight="1" x14ac:dyDescent="0.3">
      <c r="A44" s="18"/>
      <c r="B44" s="19"/>
      <c r="C44" s="19"/>
      <c r="D44" s="19"/>
      <c r="E44" s="5"/>
      <c r="F44" s="19"/>
      <c r="G44" s="19"/>
    </row>
    <row r="45" spans="1:7" x14ac:dyDescent="0.3">
      <c r="A45" s="20"/>
      <c r="B45" s="21"/>
      <c r="C45" s="21" t="s">
        <v>549</v>
      </c>
      <c r="D45" s="22" t="s">
        <v>17</v>
      </c>
      <c r="E45" s="388">
        <v>3</v>
      </c>
      <c r="F45" s="17"/>
      <c r="G45" s="38"/>
    </row>
    <row r="46" spans="1:7" ht="9" customHeight="1" x14ac:dyDescent="0.3">
      <c r="A46" s="18"/>
      <c r="B46" s="19"/>
      <c r="C46" s="19"/>
      <c r="D46" s="19"/>
      <c r="E46" s="5"/>
      <c r="F46" s="19"/>
      <c r="G46" s="19"/>
    </row>
    <row r="47" spans="1:7" ht="24" x14ac:dyDescent="0.3">
      <c r="A47" s="20"/>
      <c r="B47" s="21"/>
      <c r="C47" s="49" t="s">
        <v>550</v>
      </c>
      <c r="D47" s="22"/>
      <c r="E47" s="388"/>
      <c r="F47" s="17"/>
      <c r="G47" s="38"/>
    </row>
    <row r="48" spans="1:7" ht="9" customHeight="1" x14ac:dyDescent="0.3">
      <c r="A48" s="18"/>
      <c r="B48" s="19"/>
      <c r="C48" s="19"/>
      <c r="D48" s="19"/>
      <c r="E48" s="5"/>
      <c r="F48" s="19"/>
      <c r="G48" s="19"/>
    </row>
    <row r="49" spans="1:7" ht="22.8" x14ac:dyDescent="0.3">
      <c r="A49" s="20"/>
      <c r="B49" s="21"/>
      <c r="C49" s="21" t="s">
        <v>551</v>
      </c>
      <c r="D49" s="22" t="s">
        <v>17</v>
      </c>
      <c r="E49" s="388">
        <v>17</v>
      </c>
      <c r="F49" s="17"/>
      <c r="G49" s="38"/>
    </row>
    <row r="50" spans="1:7" ht="9" customHeight="1" x14ac:dyDescent="0.3">
      <c r="A50" s="18"/>
      <c r="B50" s="19"/>
      <c r="C50" s="19"/>
      <c r="D50" s="19"/>
      <c r="E50" s="5"/>
      <c r="F50" s="19"/>
      <c r="G50" s="19"/>
    </row>
    <row r="51" spans="1:7" ht="36" x14ac:dyDescent="0.3">
      <c r="A51" s="20"/>
      <c r="B51" s="21"/>
      <c r="C51" s="49" t="s">
        <v>552</v>
      </c>
      <c r="D51" s="22" t="s">
        <v>17</v>
      </c>
      <c r="E51" s="388"/>
      <c r="F51" s="17"/>
      <c r="G51" s="38"/>
    </row>
    <row r="52" spans="1:7" ht="9" customHeight="1" x14ac:dyDescent="0.3">
      <c r="A52" s="18"/>
      <c r="B52" s="19"/>
      <c r="C52" s="19"/>
      <c r="D52" s="19"/>
      <c r="E52" s="5"/>
      <c r="F52" s="19"/>
      <c r="G52" s="19"/>
    </row>
    <row r="53" spans="1:7" ht="22.8" x14ac:dyDescent="0.3">
      <c r="A53" s="20"/>
      <c r="B53" s="21"/>
      <c r="C53" s="21" t="s">
        <v>551</v>
      </c>
      <c r="D53" s="22" t="s">
        <v>17</v>
      </c>
      <c r="E53" s="388">
        <v>6</v>
      </c>
      <c r="F53" s="17"/>
      <c r="G53" s="38"/>
    </row>
    <row r="54" spans="1:7" ht="9" customHeight="1" x14ac:dyDescent="0.3">
      <c r="A54" s="18"/>
      <c r="B54" s="19"/>
      <c r="C54" s="19"/>
      <c r="D54" s="19"/>
      <c r="E54" s="5"/>
      <c r="F54" s="19"/>
      <c r="G54" s="19"/>
    </row>
    <row r="55" spans="1:7" ht="24" x14ac:dyDescent="0.3">
      <c r="A55" s="20"/>
      <c r="B55" s="21"/>
      <c r="C55" s="49" t="s">
        <v>553</v>
      </c>
      <c r="D55" s="22"/>
      <c r="E55" s="388"/>
      <c r="F55" s="17"/>
      <c r="G55" s="38"/>
    </row>
    <row r="56" spans="1:7" ht="9" customHeight="1" x14ac:dyDescent="0.3">
      <c r="A56" s="18"/>
      <c r="B56" s="19"/>
      <c r="C56" s="19"/>
      <c r="D56" s="19"/>
      <c r="E56" s="5"/>
      <c r="F56" s="19"/>
      <c r="G56" s="19"/>
    </row>
    <row r="57" spans="1:7" ht="22.8" x14ac:dyDescent="0.3">
      <c r="A57" s="20"/>
      <c r="B57" s="21"/>
      <c r="C57" s="21" t="s">
        <v>554</v>
      </c>
      <c r="D57" s="22" t="s">
        <v>17</v>
      </c>
      <c r="E57" s="388">
        <v>1</v>
      </c>
      <c r="F57" s="17"/>
      <c r="G57" s="38"/>
    </row>
    <row r="58" spans="1:7" x14ac:dyDescent="0.3">
      <c r="A58" s="18"/>
      <c r="B58" s="19"/>
      <c r="C58" s="19"/>
      <c r="D58" s="19"/>
      <c r="E58" s="5"/>
      <c r="F58" s="19"/>
      <c r="G58" s="39"/>
    </row>
    <row r="59" spans="1:7" x14ac:dyDescent="0.3">
      <c r="A59" s="24" t="s">
        <v>39</v>
      </c>
      <c r="B59" s="25"/>
      <c r="C59" s="26"/>
      <c r="D59" s="27"/>
      <c r="E59" s="199"/>
      <c r="F59" s="28"/>
      <c r="G59" s="37"/>
    </row>
    <row r="60" spans="1:7" ht="10.199999999999999" customHeight="1" x14ac:dyDescent="0.3">
      <c r="A60" s="9"/>
      <c r="B60" s="9"/>
      <c r="C60" s="30"/>
      <c r="D60" s="9"/>
      <c r="E60" s="9"/>
      <c r="F60" s="9"/>
      <c r="G60" s="9"/>
    </row>
    <row r="61" spans="1:7" x14ac:dyDescent="0.3">
      <c r="A61" s="35" t="str">
        <f>$A$1</f>
        <v xml:space="preserve">TSHIAME WWTW REFURBISHMENT </v>
      </c>
      <c r="B61" s="32"/>
      <c r="C61" s="32"/>
      <c r="D61" s="32"/>
      <c r="E61" s="32"/>
      <c r="F61" s="32"/>
      <c r="G61" s="32"/>
    </row>
    <row r="62" spans="1:7" x14ac:dyDescent="0.3">
      <c r="A62" s="31" t="s">
        <v>40</v>
      </c>
      <c r="B62" s="32"/>
      <c r="C62" s="32"/>
      <c r="D62" s="32"/>
      <c r="E62" s="32"/>
      <c r="F62" s="32"/>
      <c r="G62" s="32"/>
    </row>
    <row r="63" spans="1:7" ht="28.2" customHeight="1" x14ac:dyDescent="0.3">
      <c r="A63" s="9"/>
      <c r="B63" s="9"/>
      <c r="C63" s="9"/>
      <c r="D63" s="544" t="s">
        <v>1991</v>
      </c>
      <c r="E63" s="545" t="s">
        <v>173</v>
      </c>
      <c r="F63" s="545" t="s">
        <v>173</v>
      </c>
      <c r="G63" s="545" t="s">
        <v>173</v>
      </c>
    </row>
    <row r="64" spans="1:7" ht="22.8" x14ac:dyDescent="0.3">
      <c r="A64" s="11" t="s">
        <v>5</v>
      </c>
      <c r="B64" s="11" t="s">
        <v>0</v>
      </c>
      <c r="C64" s="11" t="s">
        <v>1</v>
      </c>
      <c r="D64" s="11" t="s">
        <v>2</v>
      </c>
      <c r="E64" s="4" t="s">
        <v>3</v>
      </c>
      <c r="F64" s="11" t="s">
        <v>6</v>
      </c>
      <c r="G64" s="12" t="s">
        <v>4</v>
      </c>
    </row>
    <row r="65" spans="1:7" x14ac:dyDescent="0.3">
      <c r="A65" s="24" t="s">
        <v>41</v>
      </c>
      <c r="B65" s="25"/>
      <c r="C65" s="26"/>
      <c r="D65" s="27"/>
      <c r="E65" s="199"/>
      <c r="F65" s="28"/>
      <c r="G65" s="29"/>
    </row>
    <row r="66" spans="1:7" ht="9" customHeight="1" x14ac:dyDescent="0.3">
      <c r="A66" s="18"/>
      <c r="B66" s="19"/>
      <c r="C66" s="19"/>
      <c r="D66" s="19"/>
      <c r="E66" s="5"/>
      <c r="F66" s="19"/>
      <c r="G66" s="19"/>
    </row>
    <row r="67" spans="1:7" ht="24" x14ac:dyDescent="0.3">
      <c r="A67" s="20"/>
      <c r="B67" s="21"/>
      <c r="C67" s="49" t="s">
        <v>555</v>
      </c>
      <c r="D67" s="22"/>
      <c r="E67" s="388"/>
      <c r="F67" s="17"/>
      <c r="G67" s="38"/>
    </row>
    <row r="68" spans="1:7" ht="8.4" customHeight="1" x14ac:dyDescent="0.3">
      <c r="A68" s="18"/>
      <c r="B68" s="19"/>
      <c r="C68" s="19"/>
      <c r="D68" s="19"/>
      <c r="E68" s="5"/>
      <c r="F68" s="19"/>
      <c r="G68" s="19"/>
    </row>
    <row r="69" spans="1:7" ht="22.8" x14ac:dyDescent="0.3">
      <c r="A69" s="20"/>
      <c r="B69" s="21"/>
      <c r="C69" s="21" t="s">
        <v>556</v>
      </c>
      <c r="D69" s="22" t="s">
        <v>17</v>
      </c>
      <c r="E69" s="388">
        <v>4</v>
      </c>
      <c r="F69" s="17"/>
      <c r="G69" s="38"/>
    </row>
    <row r="70" spans="1:7" ht="8.4" customHeight="1" x14ac:dyDescent="0.3">
      <c r="A70" s="18"/>
      <c r="B70" s="19"/>
      <c r="C70" s="19"/>
      <c r="D70" s="19"/>
      <c r="E70" s="5"/>
      <c r="F70" s="19"/>
      <c r="G70" s="19"/>
    </row>
    <row r="71" spans="1:7" ht="34.200000000000003" x14ac:dyDescent="0.3">
      <c r="A71" s="20"/>
      <c r="B71" s="21"/>
      <c r="C71" s="21" t="s">
        <v>557</v>
      </c>
      <c r="D71" s="22" t="s">
        <v>17</v>
      </c>
      <c r="E71" s="388">
        <v>1</v>
      </c>
      <c r="F71" s="17"/>
      <c r="G71" s="38"/>
    </row>
    <row r="72" spans="1:7" ht="8.4" customHeight="1" x14ac:dyDescent="0.3">
      <c r="A72" s="18"/>
      <c r="B72" s="19"/>
      <c r="C72" s="19"/>
      <c r="D72" s="19"/>
      <c r="E72" s="5"/>
      <c r="F72" s="19"/>
      <c r="G72" s="19"/>
    </row>
    <row r="73" spans="1:7" ht="10.199999999999999" customHeight="1" x14ac:dyDescent="0.3">
      <c r="A73" s="391"/>
      <c r="B73" s="392"/>
      <c r="C73" s="392"/>
      <c r="D73" s="392"/>
      <c r="E73" s="202"/>
      <c r="F73" s="392"/>
      <c r="G73" s="392"/>
    </row>
    <row r="74" spans="1:7" x14ac:dyDescent="0.3">
      <c r="A74" s="67"/>
      <c r="B74" s="53"/>
      <c r="C74" s="112" t="s">
        <v>1843</v>
      </c>
      <c r="D74" s="53"/>
      <c r="E74" s="96"/>
      <c r="F74" s="53"/>
      <c r="G74" s="53"/>
    </row>
    <row r="75" spans="1:7" x14ac:dyDescent="0.3">
      <c r="A75" s="20"/>
      <c r="B75" s="21"/>
      <c r="C75" s="368" t="s">
        <v>822</v>
      </c>
      <c r="D75" s="22"/>
      <c r="E75" s="388"/>
      <c r="F75" s="17"/>
      <c r="G75" s="38"/>
    </row>
    <row r="76" spans="1:7" ht="8.4" customHeight="1" x14ac:dyDescent="0.3">
      <c r="A76" s="18"/>
      <c r="B76" s="19"/>
      <c r="C76" s="19"/>
      <c r="D76" s="19"/>
      <c r="E76" s="5"/>
      <c r="F76" s="19"/>
      <c r="G76" s="19"/>
    </row>
    <row r="77" spans="1:7" x14ac:dyDescent="0.3">
      <c r="A77" s="20"/>
      <c r="B77" s="21"/>
      <c r="C77" s="21" t="s">
        <v>823</v>
      </c>
      <c r="D77" s="22" t="s">
        <v>396</v>
      </c>
      <c r="E77" s="388">
        <v>6</v>
      </c>
      <c r="F77" s="17"/>
      <c r="G77" s="38"/>
    </row>
    <row r="78" spans="1:7" ht="9" customHeight="1" x14ac:dyDescent="0.3">
      <c r="A78" s="18"/>
      <c r="B78" s="19"/>
      <c r="C78" s="19"/>
      <c r="D78" s="19"/>
      <c r="E78" s="5"/>
      <c r="F78" s="19"/>
      <c r="G78" s="19"/>
    </row>
    <row r="79" spans="1:7" ht="22.8" x14ac:dyDescent="0.3">
      <c r="A79" s="20"/>
      <c r="B79" s="21"/>
      <c r="C79" s="21" t="s">
        <v>694</v>
      </c>
      <c r="D79" s="22" t="s">
        <v>695</v>
      </c>
      <c r="E79" s="388">
        <v>0.45</v>
      </c>
      <c r="F79" s="17"/>
      <c r="G79" s="38"/>
    </row>
    <row r="80" spans="1:7" ht="8.4" customHeight="1" x14ac:dyDescent="0.3">
      <c r="A80" s="18"/>
      <c r="B80" s="19"/>
      <c r="C80" s="19"/>
      <c r="D80" s="19"/>
      <c r="E80" s="5"/>
      <c r="F80" s="19"/>
      <c r="G80" s="19"/>
    </row>
    <row r="81" spans="1:7" x14ac:dyDescent="0.3">
      <c r="A81" s="20"/>
      <c r="B81" s="21"/>
      <c r="C81" s="21" t="s">
        <v>821</v>
      </c>
      <c r="D81" s="22" t="s">
        <v>492</v>
      </c>
      <c r="E81" s="388">
        <v>24</v>
      </c>
      <c r="F81" s="17"/>
      <c r="G81" s="38"/>
    </row>
    <row r="82" spans="1:7" ht="9" customHeight="1" x14ac:dyDescent="0.3">
      <c r="A82" s="18"/>
      <c r="B82" s="19"/>
      <c r="C82" s="19"/>
      <c r="D82" s="19"/>
      <c r="E82" s="5"/>
      <c r="F82" s="19"/>
      <c r="G82" s="19"/>
    </row>
    <row r="83" spans="1:7" x14ac:dyDescent="0.3">
      <c r="A83" s="20"/>
      <c r="B83" s="21"/>
      <c r="C83" s="21" t="s">
        <v>697</v>
      </c>
      <c r="D83" s="22" t="s">
        <v>492</v>
      </c>
      <c r="E83" s="388">
        <v>6</v>
      </c>
      <c r="F83" s="17"/>
      <c r="G83" s="38"/>
    </row>
    <row r="84" spans="1:7" ht="8.4" customHeight="1" x14ac:dyDescent="0.3">
      <c r="A84" s="18"/>
      <c r="B84" s="19"/>
      <c r="C84" s="19"/>
      <c r="D84" s="19"/>
      <c r="E84" s="5"/>
      <c r="F84" s="19"/>
      <c r="G84" s="19"/>
    </row>
    <row r="85" spans="1:7" x14ac:dyDescent="0.3">
      <c r="A85" s="20"/>
      <c r="B85" s="21"/>
      <c r="C85" s="21" t="s">
        <v>805</v>
      </c>
      <c r="D85" s="22" t="s">
        <v>17</v>
      </c>
      <c r="E85" s="388">
        <v>3</v>
      </c>
      <c r="F85" s="17"/>
      <c r="G85" s="38"/>
    </row>
    <row r="86" spans="1:7" ht="8.4" customHeight="1" x14ac:dyDescent="0.3">
      <c r="A86" s="18"/>
      <c r="B86" s="19"/>
      <c r="C86" s="19"/>
      <c r="D86" s="19"/>
      <c r="E86" s="5"/>
      <c r="F86" s="19"/>
      <c r="G86" s="19"/>
    </row>
    <row r="87" spans="1:7" ht="24" x14ac:dyDescent="0.3">
      <c r="A87" s="375"/>
      <c r="B87" s="376"/>
      <c r="C87" s="91" t="s">
        <v>1844</v>
      </c>
      <c r="D87" s="376"/>
      <c r="E87" s="98"/>
      <c r="F87" s="376"/>
      <c r="G87" s="376"/>
    </row>
    <row r="88" spans="1:7" x14ac:dyDescent="0.3">
      <c r="A88" s="375"/>
      <c r="B88" s="376"/>
      <c r="C88" s="98" t="s">
        <v>1846</v>
      </c>
      <c r="D88" s="58" t="s">
        <v>396</v>
      </c>
      <c r="E88" s="98">
        <v>2</v>
      </c>
      <c r="F88" s="376"/>
      <c r="G88" s="38"/>
    </row>
    <row r="89" spans="1:7" ht="8.4" customHeight="1" x14ac:dyDescent="0.3">
      <c r="A89" s="18"/>
      <c r="B89" s="19"/>
      <c r="C89" s="19"/>
      <c r="D89" s="19"/>
      <c r="E89" s="5"/>
      <c r="F89" s="19"/>
      <c r="G89" s="19"/>
    </row>
    <row r="90" spans="1:7" x14ac:dyDescent="0.3">
      <c r="A90" s="375"/>
      <c r="B90" s="376"/>
      <c r="C90" s="98" t="s">
        <v>1847</v>
      </c>
      <c r="D90" s="58" t="s">
        <v>695</v>
      </c>
      <c r="E90" s="98">
        <v>0.22</v>
      </c>
      <c r="F90" s="376"/>
      <c r="G90" s="38"/>
    </row>
    <row r="91" spans="1:7" ht="8.4" customHeight="1" x14ac:dyDescent="0.3">
      <c r="A91" s="18"/>
      <c r="B91" s="19"/>
      <c r="C91" s="19"/>
      <c r="D91" s="19"/>
      <c r="E91" s="5"/>
      <c r="F91" s="19"/>
      <c r="G91" s="19"/>
    </row>
    <row r="92" spans="1:7" x14ac:dyDescent="0.3">
      <c r="A92" s="375"/>
      <c r="B92" s="376"/>
      <c r="C92" s="376" t="s">
        <v>697</v>
      </c>
      <c r="D92" s="22" t="s">
        <v>492</v>
      </c>
      <c r="E92" s="98">
        <v>3</v>
      </c>
      <c r="F92" s="376"/>
      <c r="G92" s="38"/>
    </row>
    <row r="93" spans="1:7" ht="8.4" customHeight="1" x14ac:dyDescent="0.3">
      <c r="A93" s="18"/>
      <c r="B93" s="19"/>
      <c r="C93" s="19"/>
      <c r="D93" s="19"/>
      <c r="E93" s="5"/>
      <c r="F93" s="19"/>
      <c r="G93" s="19"/>
    </row>
    <row r="94" spans="1:7" x14ac:dyDescent="0.3">
      <c r="A94" s="375"/>
      <c r="B94" s="376"/>
      <c r="C94" s="376" t="s">
        <v>1845</v>
      </c>
      <c r="D94" s="58" t="s">
        <v>492</v>
      </c>
      <c r="E94" s="98">
        <v>8</v>
      </c>
      <c r="F94" s="376"/>
      <c r="G94" s="38"/>
    </row>
    <row r="95" spans="1:7" ht="8.4" customHeight="1" x14ac:dyDescent="0.3">
      <c r="A95" s="18"/>
      <c r="B95" s="19"/>
      <c r="C95" s="19"/>
      <c r="D95" s="19"/>
      <c r="E95" s="5"/>
      <c r="F95" s="19"/>
      <c r="G95" s="19"/>
    </row>
    <row r="96" spans="1:7" x14ac:dyDescent="0.3">
      <c r="A96" s="375"/>
      <c r="B96" s="376"/>
      <c r="C96" s="376"/>
      <c r="D96" s="376"/>
      <c r="E96" s="98"/>
      <c r="F96" s="376"/>
      <c r="G96" s="376"/>
    </row>
    <row r="97" spans="1:7" x14ac:dyDescent="0.3">
      <c r="A97" s="67"/>
      <c r="B97" s="53"/>
      <c r="C97" s="112" t="s">
        <v>1842</v>
      </c>
      <c r="D97" s="53"/>
      <c r="E97" s="96"/>
      <c r="F97" s="53"/>
      <c r="G97" s="53"/>
    </row>
    <row r="98" spans="1:7" x14ac:dyDescent="0.3">
      <c r="A98" s="20"/>
      <c r="B98" s="21"/>
      <c r="C98" s="49" t="s">
        <v>1832</v>
      </c>
      <c r="D98" s="22"/>
      <c r="E98" s="388"/>
      <c r="F98" s="17"/>
      <c r="G98" s="38"/>
    </row>
    <row r="99" spans="1:7" ht="8.4" customHeight="1" x14ac:dyDescent="0.3">
      <c r="A99" s="18"/>
      <c r="B99" s="19"/>
      <c r="C99" s="19"/>
      <c r="D99" s="19"/>
      <c r="E99" s="5"/>
      <c r="F99" s="19"/>
      <c r="G99" s="19"/>
    </row>
    <row r="100" spans="1:7" x14ac:dyDescent="0.3">
      <c r="A100" s="20"/>
      <c r="B100" s="21"/>
      <c r="C100" s="21" t="s">
        <v>708</v>
      </c>
      <c r="D100" s="22" t="s">
        <v>492</v>
      </c>
      <c r="E100" s="388">
        <v>0</v>
      </c>
      <c r="F100" s="17"/>
      <c r="G100" s="38"/>
    </row>
    <row r="101" spans="1:7" ht="8.4" customHeight="1" x14ac:dyDescent="0.3">
      <c r="A101" s="18"/>
      <c r="B101" s="19"/>
      <c r="C101" s="19"/>
      <c r="D101" s="19"/>
      <c r="E101" s="5"/>
      <c r="F101" s="19"/>
      <c r="G101" s="19"/>
    </row>
    <row r="102" spans="1:7" ht="34.200000000000003" x14ac:dyDescent="0.3">
      <c r="A102" s="20"/>
      <c r="B102" s="21"/>
      <c r="C102" s="21" t="s">
        <v>709</v>
      </c>
      <c r="D102" s="22" t="s">
        <v>492</v>
      </c>
      <c r="E102" s="388">
        <v>0</v>
      </c>
      <c r="F102" s="17"/>
      <c r="G102" s="38"/>
    </row>
    <row r="103" spans="1:7" ht="8.4" customHeight="1" x14ac:dyDescent="0.3">
      <c r="A103" s="18"/>
      <c r="B103" s="19"/>
      <c r="C103" s="19"/>
      <c r="D103" s="19"/>
      <c r="E103" s="5"/>
      <c r="F103" s="19"/>
      <c r="G103" s="19"/>
    </row>
    <row r="104" spans="1:7" ht="22.8" x14ac:dyDescent="0.3">
      <c r="A104" s="20"/>
      <c r="B104" s="21"/>
      <c r="C104" s="21" t="s">
        <v>711</v>
      </c>
      <c r="D104" s="22" t="s">
        <v>492</v>
      </c>
      <c r="E104" s="388">
        <v>0</v>
      </c>
      <c r="F104" s="17"/>
      <c r="G104" s="38"/>
    </row>
    <row r="105" spans="1:7" ht="8.4" customHeight="1" x14ac:dyDescent="0.3">
      <c r="A105" s="18"/>
      <c r="B105" s="19"/>
      <c r="C105" s="19"/>
      <c r="D105" s="19"/>
      <c r="E105" s="5"/>
      <c r="F105" s="19"/>
      <c r="G105" s="19"/>
    </row>
    <row r="106" spans="1:7" x14ac:dyDescent="0.3">
      <c r="A106" s="20"/>
      <c r="B106" s="21"/>
      <c r="C106" s="98" t="s">
        <v>1841</v>
      </c>
      <c r="D106" s="22" t="s">
        <v>263</v>
      </c>
      <c r="E106" s="388">
        <v>0</v>
      </c>
      <c r="F106" s="17"/>
      <c r="G106" s="38"/>
    </row>
    <row r="107" spans="1:7" ht="8.4" customHeight="1" x14ac:dyDescent="0.3">
      <c r="A107" s="18"/>
      <c r="B107" s="19"/>
      <c r="C107" s="19"/>
      <c r="D107" s="19"/>
      <c r="E107" s="5"/>
      <c r="F107" s="19"/>
      <c r="G107" s="19"/>
    </row>
    <row r="108" spans="1:7" x14ac:dyDescent="0.3">
      <c r="A108" s="20"/>
      <c r="B108" s="21"/>
      <c r="C108" s="49" t="s">
        <v>1833</v>
      </c>
      <c r="D108" s="22"/>
      <c r="E108" s="388"/>
      <c r="F108" s="17"/>
      <c r="G108" s="38"/>
    </row>
    <row r="109" spans="1:7" ht="8.4" customHeight="1" x14ac:dyDescent="0.3">
      <c r="A109" s="18"/>
      <c r="B109" s="19"/>
      <c r="C109" s="19"/>
      <c r="D109" s="19"/>
      <c r="E109" s="5"/>
      <c r="F109" s="19"/>
      <c r="G109" s="19"/>
    </row>
    <row r="110" spans="1:7" x14ac:dyDescent="0.3">
      <c r="A110" s="375"/>
      <c r="B110" s="376"/>
      <c r="C110" s="376" t="s">
        <v>708</v>
      </c>
      <c r="D110" s="98" t="s">
        <v>1834</v>
      </c>
      <c r="E110" s="98">
        <v>729</v>
      </c>
      <c r="F110" s="376"/>
      <c r="G110" s="38"/>
    </row>
    <row r="111" spans="1:7" ht="8.4" customHeight="1" x14ac:dyDescent="0.3">
      <c r="A111" s="378"/>
      <c r="B111" s="379"/>
      <c r="C111" s="379"/>
      <c r="D111" s="94"/>
      <c r="E111" s="94"/>
      <c r="F111" s="379"/>
      <c r="G111" s="372"/>
    </row>
    <row r="112" spans="1:7" ht="45.6" x14ac:dyDescent="0.3">
      <c r="A112" s="375"/>
      <c r="B112" s="376"/>
      <c r="C112" s="376" t="s">
        <v>709</v>
      </c>
      <c r="D112" s="376" t="s">
        <v>710</v>
      </c>
      <c r="E112" s="98">
        <v>195</v>
      </c>
      <c r="F112" s="376"/>
      <c r="G112" s="38"/>
    </row>
    <row r="113" spans="1:7" ht="8.4" customHeight="1" x14ac:dyDescent="0.3">
      <c r="A113" s="378"/>
      <c r="B113" s="379"/>
      <c r="C113" s="379"/>
      <c r="D113" s="379"/>
      <c r="E113" s="94"/>
      <c r="F113" s="379"/>
      <c r="G113" s="372"/>
    </row>
    <row r="114" spans="1:7" ht="22.8" x14ac:dyDescent="0.3">
      <c r="A114" s="375"/>
      <c r="B114" s="376"/>
      <c r="C114" s="376" t="s">
        <v>711</v>
      </c>
      <c r="D114" s="376" t="s">
        <v>710</v>
      </c>
      <c r="E114" s="98">
        <v>195</v>
      </c>
      <c r="F114" s="376"/>
      <c r="G114" s="38"/>
    </row>
    <row r="115" spans="1:7" ht="8.4" customHeight="1" x14ac:dyDescent="0.3">
      <c r="A115" s="378"/>
      <c r="B115" s="379"/>
      <c r="C115" s="379"/>
      <c r="D115" s="379"/>
      <c r="E115" s="94"/>
      <c r="F115" s="379"/>
      <c r="G115" s="372"/>
    </row>
    <row r="116" spans="1:7" x14ac:dyDescent="0.3">
      <c r="A116" s="375"/>
      <c r="B116" s="376"/>
      <c r="C116" s="98" t="s">
        <v>1841</v>
      </c>
      <c r="D116" s="376" t="s">
        <v>263</v>
      </c>
      <c r="E116" s="98">
        <v>30</v>
      </c>
      <c r="F116" s="376"/>
      <c r="G116" s="38"/>
    </row>
    <row r="117" spans="1:7" ht="8.4" customHeight="1" x14ac:dyDescent="0.3">
      <c r="A117" s="375"/>
      <c r="B117" s="376"/>
      <c r="C117" s="376"/>
      <c r="D117" s="376"/>
      <c r="E117" s="98"/>
      <c r="F117" s="376"/>
      <c r="G117" s="38"/>
    </row>
    <row r="118" spans="1:7" x14ac:dyDescent="0.3">
      <c r="A118" s="375"/>
      <c r="B118" s="376"/>
      <c r="C118" s="91" t="s">
        <v>1840</v>
      </c>
      <c r="D118" s="376"/>
      <c r="E118" s="98"/>
      <c r="F118" s="376"/>
      <c r="G118" s="38"/>
    </row>
    <row r="119" spans="1:7" ht="8.4" customHeight="1" x14ac:dyDescent="0.3">
      <c r="A119" s="378"/>
      <c r="B119" s="379"/>
      <c r="C119" s="379"/>
      <c r="D119" s="379"/>
      <c r="E119" s="94"/>
      <c r="F119" s="379"/>
      <c r="G119" s="372"/>
    </row>
    <row r="120" spans="1:7" x14ac:dyDescent="0.3">
      <c r="A120" s="375"/>
      <c r="B120" s="376"/>
      <c r="C120" s="376" t="s">
        <v>708</v>
      </c>
      <c r="D120" s="98" t="s">
        <v>1834</v>
      </c>
      <c r="E120" s="98">
        <v>21</v>
      </c>
      <c r="F120" s="376"/>
      <c r="G120" s="38"/>
    </row>
    <row r="121" spans="1:7" ht="8.4" customHeight="1" x14ac:dyDescent="0.3">
      <c r="A121" s="378"/>
      <c r="B121" s="379"/>
      <c r="C121" s="379"/>
      <c r="D121" s="379"/>
      <c r="E121" s="94"/>
      <c r="F121" s="379"/>
      <c r="G121" s="372"/>
    </row>
    <row r="122" spans="1:7" ht="34.200000000000003" x14ac:dyDescent="0.3">
      <c r="A122" s="375"/>
      <c r="B122" s="376"/>
      <c r="C122" s="376" t="s">
        <v>709</v>
      </c>
      <c r="D122" s="376" t="s">
        <v>710</v>
      </c>
      <c r="E122" s="98">
        <v>6</v>
      </c>
      <c r="F122" s="376"/>
      <c r="G122" s="38"/>
    </row>
    <row r="123" spans="1:7" ht="8.4" customHeight="1" x14ac:dyDescent="0.3">
      <c r="A123" s="378"/>
      <c r="B123" s="379"/>
      <c r="C123" s="379"/>
      <c r="D123" s="379"/>
      <c r="E123" s="94"/>
      <c r="F123" s="379"/>
      <c r="G123" s="372"/>
    </row>
    <row r="124" spans="1:7" ht="22.8" x14ac:dyDescent="0.3">
      <c r="A124" s="375"/>
      <c r="B124" s="376"/>
      <c r="C124" s="376" t="s">
        <v>711</v>
      </c>
      <c r="D124" s="376" t="s">
        <v>710</v>
      </c>
      <c r="E124" s="98">
        <v>6</v>
      </c>
      <c r="F124" s="376"/>
      <c r="G124" s="38"/>
    </row>
    <row r="125" spans="1:7" ht="8.4" customHeight="1" x14ac:dyDescent="0.3">
      <c r="A125" s="378"/>
      <c r="B125" s="379"/>
      <c r="C125" s="379"/>
      <c r="D125" s="379"/>
      <c r="E125" s="94"/>
      <c r="F125" s="379"/>
      <c r="G125" s="372"/>
    </row>
    <row r="126" spans="1:7" x14ac:dyDescent="0.3">
      <c r="A126" s="375"/>
      <c r="B126" s="376"/>
      <c r="C126" s="98" t="s">
        <v>1841</v>
      </c>
      <c r="D126" s="376" t="s">
        <v>263</v>
      </c>
      <c r="E126" s="98">
        <v>3</v>
      </c>
      <c r="F126" s="376"/>
      <c r="G126" s="38"/>
    </row>
    <row r="127" spans="1:7" ht="8.4" customHeight="1" x14ac:dyDescent="0.3">
      <c r="A127" s="18"/>
      <c r="B127" s="19"/>
      <c r="C127" s="19"/>
      <c r="D127" s="19"/>
      <c r="E127" s="5"/>
      <c r="F127" s="19"/>
      <c r="G127" s="39"/>
    </row>
    <row r="128" spans="1:7" x14ac:dyDescent="0.3">
      <c r="A128" s="24" t="s">
        <v>39</v>
      </c>
      <c r="B128" s="25"/>
      <c r="C128" s="26"/>
      <c r="D128" s="27"/>
      <c r="E128" s="199"/>
      <c r="F128" s="28"/>
      <c r="G128" s="37"/>
    </row>
    <row r="129" spans="1:7" ht="10.199999999999999" customHeight="1" x14ac:dyDescent="0.3">
      <c r="A129" s="9"/>
      <c r="B129" s="9"/>
      <c r="C129" s="30"/>
      <c r="D129" s="9"/>
      <c r="E129" s="9"/>
      <c r="F129" s="9"/>
      <c r="G129" s="9"/>
    </row>
    <row r="130" spans="1:7" x14ac:dyDescent="0.3">
      <c r="A130" s="35" t="str">
        <f>$A$1</f>
        <v xml:space="preserve">TSHIAME WWTW REFURBISHMENT </v>
      </c>
      <c r="B130" s="32"/>
      <c r="C130" s="32"/>
      <c r="D130" s="32"/>
      <c r="E130" s="32"/>
      <c r="F130" s="32"/>
      <c r="G130" s="32"/>
    </row>
    <row r="131" spans="1:7" x14ac:dyDescent="0.3">
      <c r="A131" s="31" t="s">
        <v>40</v>
      </c>
      <c r="B131" s="32"/>
      <c r="C131" s="32"/>
      <c r="D131" s="32"/>
      <c r="E131" s="32"/>
      <c r="F131" s="32"/>
      <c r="G131" s="32"/>
    </row>
    <row r="132" spans="1:7" ht="28.2" customHeight="1" x14ac:dyDescent="0.3">
      <c r="A132" s="9"/>
      <c r="B132" s="9"/>
      <c r="C132" s="9"/>
      <c r="D132" s="544" t="s">
        <v>1991</v>
      </c>
      <c r="E132" s="545" t="s">
        <v>173</v>
      </c>
      <c r="F132" s="545" t="s">
        <v>173</v>
      </c>
      <c r="G132" s="545" t="s">
        <v>173</v>
      </c>
    </row>
    <row r="133" spans="1:7" ht="22.8" x14ac:dyDescent="0.3">
      <c r="A133" s="11" t="s">
        <v>5</v>
      </c>
      <c r="B133" s="11" t="s">
        <v>0</v>
      </c>
      <c r="C133" s="11" t="s">
        <v>1</v>
      </c>
      <c r="D133" s="11" t="s">
        <v>2</v>
      </c>
      <c r="E133" s="4" t="s">
        <v>3</v>
      </c>
      <c r="F133" s="11" t="s">
        <v>6</v>
      </c>
      <c r="G133" s="12" t="s">
        <v>4</v>
      </c>
    </row>
    <row r="134" spans="1:7" x14ac:dyDescent="0.3">
      <c r="A134" s="24" t="s">
        <v>41</v>
      </c>
      <c r="B134" s="25"/>
      <c r="C134" s="26"/>
      <c r="D134" s="27"/>
      <c r="E134" s="199"/>
      <c r="F134" s="28"/>
      <c r="G134" s="29"/>
    </row>
    <row r="135" spans="1:7" x14ac:dyDescent="0.3">
      <c r="A135" s="375"/>
      <c r="B135" s="376"/>
      <c r="C135" s="376"/>
      <c r="D135" s="376"/>
      <c r="E135" s="98"/>
      <c r="F135" s="376"/>
      <c r="G135" s="38"/>
    </row>
    <row r="136" spans="1:7" x14ac:dyDescent="0.3">
      <c r="A136" s="52"/>
      <c r="B136" s="53"/>
      <c r="C136" s="254" t="s">
        <v>2110</v>
      </c>
      <c r="D136" s="53"/>
      <c r="E136" s="96"/>
      <c r="F136" s="53"/>
      <c r="G136" s="54"/>
    </row>
    <row r="137" spans="1:7" x14ac:dyDescent="0.3">
      <c r="A137" s="20"/>
      <c r="B137" s="21"/>
      <c r="C137" s="6" t="s">
        <v>708</v>
      </c>
      <c r="D137" s="22" t="s">
        <v>492</v>
      </c>
      <c r="E137" s="388">
        <v>1355</v>
      </c>
      <c r="F137" s="47"/>
      <c r="G137" s="38"/>
    </row>
    <row r="138" spans="1:7" ht="8.4" customHeight="1" x14ac:dyDescent="0.3">
      <c r="A138" s="18"/>
      <c r="B138" s="19"/>
      <c r="C138" s="19"/>
      <c r="D138" s="19"/>
      <c r="E138" s="5"/>
      <c r="F138" s="19"/>
      <c r="G138" s="39"/>
    </row>
    <row r="139" spans="1:7" ht="34.200000000000003" x14ac:dyDescent="0.3">
      <c r="A139" s="20"/>
      <c r="B139" s="21"/>
      <c r="C139" s="6" t="s">
        <v>709</v>
      </c>
      <c r="D139" s="22" t="s">
        <v>710</v>
      </c>
      <c r="E139" s="388">
        <v>362</v>
      </c>
      <c r="F139" s="47"/>
      <c r="G139" s="38"/>
    </row>
    <row r="140" spans="1:7" ht="8.4" customHeight="1" x14ac:dyDescent="0.3">
      <c r="A140" s="18"/>
      <c r="B140" s="19"/>
      <c r="C140" s="19"/>
      <c r="D140" s="19"/>
      <c r="E140" s="5"/>
      <c r="F140" s="19"/>
      <c r="G140" s="39"/>
    </row>
    <row r="141" spans="1:7" ht="22.8" x14ac:dyDescent="0.3">
      <c r="A141" s="20"/>
      <c r="B141" s="21"/>
      <c r="C141" s="6" t="s">
        <v>711</v>
      </c>
      <c r="D141" s="22" t="s">
        <v>710</v>
      </c>
      <c r="E141" s="388">
        <v>353</v>
      </c>
      <c r="F141" s="47"/>
      <c r="G141" s="38"/>
    </row>
    <row r="142" spans="1:7" ht="8.4" customHeight="1" x14ac:dyDescent="0.3">
      <c r="A142" s="18"/>
      <c r="B142" s="19"/>
      <c r="C142" s="19"/>
      <c r="D142" s="19"/>
      <c r="E142" s="5"/>
      <c r="F142" s="19"/>
      <c r="G142" s="39"/>
    </row>
    <row r="143" spans="1:7" x14ac:dyDescent="0.3">
      <c r="A143" s="20"/>
      <c r="B143" s="21"/>
      <c r="C143" s="49" t="s">
        <v>793</v>
      </c>
      <c r="D143" s="22"/>
      <c r="E143" s="388"/>
      <c r="F143" s="47"/>
      <c r="G143" s="38"/>
    </row>
    <row r="144" spans="1:7" ht="8.4" customHeight="1" x14ac:dyDescent="0.3">
      <c r="A144" s="18"/>
      <c r="B144" s="19"/>
      <c r="C144" s="19"/>
      <c r="D144" s="19"/>
      <c r="E144" s="5"/>
      <c r="F144" s="19"/>
      <c r="G144" s="39"/>
    </row>
    <row r="145" spans="1:7" x14ac:dyDescent="0.3">
      <c r="A145" s="20"/>
      <c r="B145" s="21"/>
      <c r="C145" s="6" t="s">
        <v>708</v>
      </c>
      <c r="D145" s="22" t="s">
        <v>492</v>
      </c>
      <c r="E145" s="388">
        <v>2755</v>
      </c>
      <c r="F145" s="47"/>
      <c r="G145" s="38"/>
    </row>
    <row r="146" spans="1:7" ht="8.4" customHeight="1" x14ac:dyDescent="0.3">
      <c r="A146" s="18"/>
      <c r="B146" s="19"/>
      <c r="C146" s="19"/>
      <c r="D146" s="19"/>
      <c r="E146" s="5"/>
      <c r="F146" s="19"/>
      <c r="G146" s="39"/>
    </row>
    <row r="147" spans="1:7" ht="34.200000000000003" x14ac:dyDescent="0.3">
      <c r="A147" s="20"/>
      <c r="B147" s="21"/>
      <c r="C147" s="6" t="s">
        <v>709</v>
      </c>
      <c r="D147" s="22" t="s">
        <v>710</v>
      </c>
      <c r="E147" s="388">
        <v>735</v>
      </c>
      <c r="F147" s="47"/>
      <c r="G147" s="38"/>
    </row>
    <row r="148" spans="1:7" ht="8.4" customHeight="1" x14ac:dyDescent="0.3">
      <c r="A148" s="18"/>
      <c r="B148" s="19"/>
      <c r="C148" s="19"/>
      <c r="D148" s="19"/>
      <c r="E148" s="5"/>
      <c r="F148" s="19"/>
      <c r="G148" s="39"/>
    </row>
    <row r="149" spans="1:7" ht="22.8" x14ac:dyDescent="0.3">
      <c r="A149" s="20"/>
      <c r="B149" s="21"/>
      <c r="C149" s="6" t="s">
        <v>711</v>
      </c>
      <c r="D149" s="22" t="s">
        <v>710</v>
      </c>
      <c r="E149" s="388">
        <v>735</v>
      </c>
      <c r="F149" s="47"/>
      <c r="G149" s="38"/>
    </row>
    <row r="150" spans="1:7" ht="8.4" customHeight="1" x14ac:dyDescent="0.3">
      <c r="A150" s="18"/>
      <c r="B150" s="19"/>
      <c r="C150" s="19"/>
      <c r="D150" s="19"/>
      <c r="E150" s="5"/>
      <c r="F150" s="19"/>
      <c r="G150" s="39"/>
    </row>
    <row r="151" spans="1:7" x14ac:dyDescent="0.3">
      <c r="A151" s="20"/>
      <c r="B151" s="21"/>
      <c r="C151" s="6" t="s">
        <v>788</v>
      </c>
      <c r="D151" s="22" t="s">
        <v>263</v>
      </c>
      <c r="E151" s="388">
        <v>40</v>
      </c>
      <c r="F151" s="47"/>
      <c r="G151" s="38"/>
    </row>
    <row r="152" spans="1:7" ht="8.4" customHeight="1" x14ac:dyDescent="0.3">
      <c r="A152" s="18"/>
      <c r="B152" s="19"/>
      <c r="C152" s="19"/>
      <c r="D152" s="19"/>
      <c r="E152" s="5"/>
      <c r="F152" s="19"/>
      <c r="G152" s="39"/>
    </row>
    <row r="153" spans="1:7" x14ac:dyDescent="0.3">
      <c r="A153" s="20"/>
      <c r="B153" s="21"/>
      <c r="C153" s="6" t="s">
        <v>794</v>
      </c>
      <c r="D153" s="22" t="s">
        <v>398</v>
      </c>
      <c r="E153" s="388">
        <v>1.5</v>
      </c>
      <c r="F153" s="47"/>
      <c r="G153" s="38"/>
    </row>
    <row r="154" spans="1:7" ht="8.4" customHeight="1" x14ac:dyDescent="0.3">
      <c r="A154" s="18"/>
      <c r="B154" s="19"/>
      <c r="C154" s="19"/>
      <c r="D154" s="19"/>
      <c r="E154" s="5"/>
      <c r="F154" s="19"/>
      <c r="G154" s="39"/>
    </row>
    <row r="155" spans="1:7" ht="34.200000000000003" x14ac:dyDescent="0.3">
      <c r="A155" s="20"/>
      <c r="B155" s="21"/>
      <c r="C155" s="6" t="s">
        <v>795</v>
      </c>
      <c r="D155" s="22" t="s">
        <v>396</v>
      </c>
      <c r="E155" s="388">
        <v>1.5</v>
      </c>
      <c r="F155" s="47"/>
      <c r="G155" s="38"/>
    </row>
    <row r="156" spans="1:7" ht="8.4" customHeight="1" x14ac:dyDescent="0.3">
      <c r="A156" s="18"/>
      <c r="B156" s="19"/>
      <c r="C156" s="19"/>
      <c r="D156" s="19"/>
      <c r="E156" s="5"/>
      <c r="F156" s="19"/>
      <c r="G156" s="39"/>
    </row>
    <row r="157" spans="1:7" x14ac:dyDescent="0.3">
      <c r="A157" s="20"/>
      <c r="B157" s="21"/>
      <c r="C157" s="6" t="s">
        <v>2111</v>
      </c>
      <c r="D157" s="22" t="s">
        <v>396</v>
      </c>
      <c r="E157" s="388">
        <v>1.5</v>
      </c>
      <c r="F157" s="47"/>
      <c r="G157" s="38"/>
    </row>
    <row r="158" spans="1:7" ht="8.4" customHeight="1" x14ac:dyDescent="0.3">
      <c r="A158" s="18"/>
      <c r="B158" s="19"/>
      <c r="C158" s="19"/>
      <c r="D158" s="19"/>
      <c r="E158" s="5"/>
      <c r="F158" s="19"/>
      <c r="G158" s="39"/>
    </row>
    <row r="159" spans="1:7" x14ac:dyDescent="0.3">
      <c r="A159" s="20"/>
      <c r="B159" s="21"/>
      <c r="C159" s="6" t="s">
        <v>697</v>
      </c>
      <c r="D159" s="22" t="s">
        <v>492</v>
      </c>
      <c r="E159" s="388">
        <v>5</v>
      </c>
      <c r="F159" s="47"/>
      <c r="G159" s="38"/>
    </row>
    <row r="160" spans="1:7" ht="8.4" customHeight="1" x14ac:dyDescent="0.3">
      <c r="A160" s="18"/>
      <c r="B160" s="19"/>
      <c r="C160" s="19"/>
      <c r="D160" s="19"/>
      <c r="E160" s="5"/>
      <c r="F160" s="19"/>
      <c r="G160" s="39"/>
    </row>
    <row r="161" spans="1:7" x14ac:dyDescent="0.3">
      <c r="A161" s="20"/>
      <c r="B161" s="21"/>
      <c r="C161" s="6" t="s">
        <v>778</v>
      </c>
      <c r="D161" s="22" t="s">
        <v>492</v>
      </c>
      <c r="E161" s="388">
        <v>1</v>
      </c>
      <c r="F161" s="47"/>
      <c r="G161" s="38"/>
    </row>
    <row r="162" spans="1:7" ht="8.4" customHeight="1" x14ac:dyDescent="0.3">
      <c r="A162" s="18"/>
      <c r="B162" s="19"/>
      <c r="C162" s="19"/>
      <c r="D162" s="19"/>
      <c r="E162" s="5"/>
      <c r="F162" s="19"/>
      <c r="G162" s="39"/>
    </row>
    <row r="163" spans="1:7" ht="22.8" x14ac:dyDescent="0.3">
      <c r="A163" s="20"/>
      <c r="B163" s="21"/>
      <c r="C163" s="6" t="s">
        <v>779</v>
      </c>
      <c r="D163" s="22" t="s">
        <v>492</v>
      </c>
      <c r="E163" s="388">
        <v>1</v>
      </c>
      <c r="F163" s="47"/>
      <c r="G163" s="38"/>
    </row>
    <row r="164" spans="1:7" ht="8.4" customHeight="1" x14ac:dyDescent="0.3">
      <c r="A164" s="18"/>
      <c r="B164" s="19"/>
      <c r="C164" s="19"/>
      <c r="D164" s="19"/>
      <c r="E164" s="5"/>
      <c r="F164" s="19"/>
      <c r="G164" s="39"/>
    </row>
    <row r="165" spans="1:7" x14ac:dyDescent="0.3">
      <c r="A165" s="20"/>
      <c r="B165" s="21"/>
      <c r="C165" s="49" t="s">
        <v>2114</v>
      </c>
      <c r="D165" s="22"/>
      <c r="E165" s="388"/>
      <c r="F165" s="47"/>
      <c r="G165" s="38"/>
    </row>
    <row r="166" spans="1:7" ht="8.4" customHeight="1" x14ac:dyDescent="0.3">
      <c r="A166" s="18"/>
      <c r="B166" s="19"/>
      <c r="C166" s="19"/>
      <c r="D166" s="19"/>
      <c r="E166" s="5"/>
      <c r="F166" s="19"/>
      <c r="G166" s="39"/>
    </row>
    <row r="167" spans="1:7" x14ac:dyDescent="0.3">
      <c r="A167" s="20"/>
      <c r="B167" s="21"/>
      <c r="C167" s="6" t="s">
        <v>708</v>
      </c>
      <c r="D167" s="22" t="s">
        <v>492</v>
      </c>
      <c r="E167" s="388">
        <v>222</v>
      </c>
      <c r="F167" s="47"/>
      <c r="G167" s="38"/>
    </row>
    <row r="168" spans="1:7" ht="8.4" customHeight="1" x14ac:dyDescent="0.3">
      <c r="A168" s="18"/>
      <c r="B168" s="19"/>
      <c r="C168" s="19"/>
      <c r="D168" s="19"/>
      <c r="E168" s="5"/>
      <c r="F168" s="19"/>
      <c r="G168" s="39"/>
    </row>
    <row r="169" spans="1:7" ht="34.200000000000003" x14ac:dyDescent="0.3">
      <c r="A169" s="20"/>
      <c r="B169" s="21"/>
      <c r="C169" s="6" t="s">
        <v>709</v>
      </c>
      <c r="D169" s="22" t="s">
        <v>710</v>
      </c>
      <c r="E169" s="388">
        <v>60</v>
      </c>
      <c r="F169" s="47"/>
      <c r="G169" s="38"/>
    </row>
    <row r="170" spans="1:7" ht="8.4" customHeight="1" x14ac:dyDescent="0.3">
      <c r="A170" s="18"/>
      <c r="B170" s="19"/>
      <c r="C170" s="19"/>
      <c r="D170" s="19"/>
      <c r="E170" s="5"/>
      <c r="F170" s="19"/>
      <c r="G170" s="39"/>
    </row>
    <row r="171" spans="1:7" ht="22.8" x14ac:dyDescent="0.3">
      <c r="A171" s="20"/>
      <c r="B171" s="21"/>
      <c r="C171" s="6" t="s">
        <v>711</v>
      </c>
      <c r="D171" s="22" t="s">
        <v>710</v>
      </c>
      <c r="E171" s="388">
        <v>60</v>
      </c>
      <c r="F171" s="47"/>
      <c r="G171" s="38"/>
    </row>
    <row r="172" spans="1:7" ht="8.4" customHeight="1" x14ac:dyDescent="0.3">
      <c r="A172" s="18"/>
      <c r="B172" s="19"/>
      <c r="C172" s="19"/>
      <c r="D172" s="19"/>
      <c r="E172" s="5"/>
      <c r="F172" s="19"/>
      <c r="G172" s="39"/>
    </row>
    <row r="173" spans="1:7" x14ac:dyDescent="0.3">
      <c r="A173" s="20"/>
      <c r="B173" s="21"/>
      <c r="C173" s="6" t="s">
        <v>788</v>
      </c>
      <c r="D173" s="22" t="s">
        <v>263</v>
      </c>
      <c r="E173" s="388">
        <v>16</v>
      </c>
      <c r="F173" s="47"/>
      <c r="G173" s="38"/>
    </row>
    <row r="174" spans="1:7" ht="8.4" customHeight="1" x14ac:dyDescent="0.3">
      <c r="A174" s="18"/>
      <c r="B174" s="19"/>
      <c r="C174" s="19"/>
      <c r="D174" s="19"/>
      <c r="E174" s="5"/>
      <c r="F174" s="19"/>
      <c r="G174" s="39"/>
    </row>
    <row r="175" spans="1:7" ht="8.4" customHeight="1" x14ac:dyDescent="0.3">
      <c r="A175" s="68"/>
      <c r="B175" s="51"/>
      <c r="C175" s="51"/>
      <c r="D175" s="60"/>
      <c r="E175" s="190"/>
      <c r="F175" s="61"/>
      <c r="G175" s="38"/>
    </row>
    <row r="176" spans="1:7" ht="8.4" customHeight="1" x14ac:dyDescent="0.3">
      <c r="A176" s="18"/>
      <c r="B176" s="19"/>
      <c r="C176" s="19"/>
      <c r="D176" s="19"/>
      <c r="E176" s="5"/>
      <c r="F176" s="19"/>
      <c r="G176" s="19"/>
    </row>
    <row r="177" spans="1:7" x14ac:dyDescent="0.3">
      <c r="A177" s="20"/>
      <c r="B177" s="21"/>
      <c r="C177" s="208" t="s">
        <v>676</v>
      </c>
      <c r="D177" s="22"/>
      <c r="E177" s="388"/>
      <c r="F177" s="17"/>
      <c r="G177" s="38"/>
    </row>
    <row r="178" spans="1:7" ht="8.4" customHeight="1" x14ac:dyDescent="0.3">
      <c r="A178" s="18"/>
      <c r="B178" s="19"/>
      <c r="C178" s="19"/>
      <c r="D178" s="19"/>
      <c r="E178" s="5"/>
      <c r="F178" s="19"/>
      <c r="G178" s="19"/>
    </row>
    <row r="179" spans="1:7" ht="22.8" x14ac:dyDescent="0.3">
      <c r="A179" s="20"/>
      <c r="B179" s="21"/>
      <c r="C179" s="21" t="s">
        <v>825</v>
      </c>
      <c r="D179" s="22" t="s">
        <v>396</v>
      </c>
      <c r="E179" s="388" t="s">
        <v>619</v>
      </c>
      <c r="F179" s="17"/>
      <c r="G179" s="38"/>
    </row>
    <row r="180" spans="1:7" ht="8.4" customHeight="1" x14ac:dyDescent="0.3">
      <c r="A180" s="18"/>
      <c r="B180" s="19"/>
      <c r="C180" s="19"/>
      <c r="D180" s="19"/>
      <c r="E180" s="5"/>
      <c r="F180" s="19"/>
      <c r="G180" s="19"/>
    </row>
    <row r="181" spans="1:7" ht="22.8" x14ac:dyDescent="0.3">
      <c r="A181" s="20"/>
      <c r="B181" s="21"/>
      <c r="C181" s="21" t="s">
        <v>826</v>
      </c>
      <c r="D181" s="22" t="s">
        <v>827</v>
      </c>
      <c r="E181" s="388">
        <v>1</v>
      </c>
      <c r="F181" s="17"/>
      <c r="G181" s="38"/>
    </row>
    <row r="182" spans="1:7" ht="8.4" customHeight="1" x14ac:dyDescent="0.3">
      <c r="A182" s="18"/>
      <c r="B182" s="19"/>
      <c r="C182" s="19"/>
      <c r="D182" s="19"/>
      <c r="E182" s="5"/>
      <c r="F182" s="19"/>
      <c r="G182" s="19"/>
    </row>
    <row r="183" spans="1:7" ht="22.8" x14ac:dyDescent="0.3">
      <c r="A183" s="20"/>
      <c r="B183" s="21"/>
      <c r="C183" s="21" t="s">
        <v>828</v>
      </c>
      <c r="D183" s="22" t="s">
        <v>393</v>
      </c>
      <c r="E183" s="388">
        <v>1</v>
      </c>
      <c r="F183" s="17"/>
      <c r="G183" s="38"/>
    </row>
    <row r="184" spans="1:7" ht="8.4" customHeight="1" x14ac:dyDescent="0.3">
      <c r="A184" s="18"/>
      <c r="B184" s="19"/>
      <c r="C184" s="19"/>
      <c r="D184" s="19"/>
      <c r="E184" s="5"/>
      <c r="F184" s="19"/>
      <c r="G184" s="19"/>
    </row>
    <row r="185" spans="1:7" x14ac:dyDescent="0.3">
      <c r="A185" s="20"/>
      <c r="B185" s="21"/>
      <c r="C185" s="49" t="s">
        <v>679</v>
      </c>
      <c r="D185" s="22"/>
      <c r="E185" s="388"/>
      <c r="F185" s="17"/>
      <c r="G185" s="38"/>
    </row>
    <row r="186" spans="1:7" ht="8.4" customHeight="1" x14ac:dyDescent="0.3">
      <c r="A186" s="18"/>
      <c r="B186" s="19"/>
      <c r="C186" s="19"/>
      <c r="D186" s="19"/>
      <c r="E186" s="5"/>
      <c r="F186" s="19"/>
      <c r="G186" s="19"/>
    </row>
    <row r="187" spans="1:7" x14ac:dyDescent="0.3">
      <c r="A187" s="20"/>
      <c r="B187" s="21"/>
      <c r="C187" s="21" t="s">
        <v>833</v>
      </c>
      <c r="D187" s="22" t="s">
        <v>396</v>
      </c>
      <c r="E187" s="388">
        <v>12.3</v>
      </c>
      <c r="F187" s="17"/>
      <c r="G187" s="38"/>
    </row>
    <row r="188" spans="1:7" ht="8.4" customHeight="1" x14ac:dyDescent="0.3">
      <c r="A188" s="18"/>
      <c r="B188" s="19"/>
      <c r="C188" s="19"/>
      <c r="D188" s="19"/>
      <c r="E188" s="5"/>
      <c r="F188" s="19"/>
      <c r="G188" s="19"/>
    </row>
    <row r="189" spans="1:7" x14ac:dyDescent="0.3">
      <c r="A189" s="20"/>
      <c r="B189" s="21"/>
      <c r="C189" s="21" t="s">
        <v>832</v>
      </c>
      <c r="D189" s="22" t="s">
        <v>396</v>
      </c>
      <c r="E189" s="388">
        <v>0</v>
      </c>
      <c r="F189" s="17"/>
      <c r="G189" s="38"/>
    </row>
    <row r="190" spans="1:7" ht="8.4" customHeight="1" x14ac:dyDescent="0.3">
      <c r="A190" s="18"/>
      <c r="B190" s="19"/>
      <c r="C190" s="19"/>
      <c r="D190" s="19"/>
      <c r="E190" s="5"/>
      <c r="F190" s="19"/>
      <c r="G190" s="19"/>
    </row>
    <row r="191" spans="1:7" x14ac:dyDescent="0.3">
      <c r="A191" s="20"/>
      <c r="B191" s="21"/>
      <c r="C191" s="21" t="s">
        <v>831</v>
      </c>
      <c r="D191" s="22" t="s">
        <v>396</v>
      </c>
      <c r="E191" s="388">
        <v>12.3</v>
      </c>
      <c r="F191" s="17"/>
      <c r="G191" s="38"/>
    </row>
    <row r="192" spans="1:7" ht="8.4" customHeight="1" x14ac:dyDescent="0.3">
      <c r="A192" s="18"/>
      <c r="B192" s="19"/>
      <c r="C192" s="19"/>
      <c r="D192" s="19"/>
      <c r="E192" s="5"/>
      <c r="F192" s="19"/>
      <c r="G192" s="19"/>
    </row>
    <row r="193" spans="1:7" x14ac:dyDescent="0.3">
      <c r="A193" s="20"/>
      <c r="B193" s="21"/>
      <c r="C193" s="49" t="s">
        <v>680</v>
      </c>
      <c r="D193" s="22"/>
      <c r="E193" s="388"/>
      <c r="F193" s="17"/>
      <c r="G193" s="38"/>
    </row>
    <row r="194" spans="1:7" ht="8.4" customHeight="1" x14ac:dyDescent="0.3">
      <c r="A194" s="18"/>
      <c r="B194" s="19"/>
      <c r="C194" s="19"/>
      <c r="D194" s="19"/>
      <c r="E194" s="5"/>
      <c r="F194" s="19"/>
      <c r="G194" s="19"/>
    </row>
    <row r="195" spans="1:7" x14ac:dyDescent="0.3">
      <c r="A195" s="20"/>
      <c r="B195" s="21"/>
      <c r="C195" s="21" t="s">
        <v>833</v>
      </c>
      <c r="D195" s="22" t="s">
        <v>396</v>
      </c>
      <c r="E195" s="388">
        <v>2.9399999999999995</v>
      </c>
      <c r="F195" s="17"/>
      <c r="G195" s="38"/>
    </row>
    <row r="196" spans="1:7" ht="8.4" customHeight="1" x14ac:dyDescent="0.3">
      <c r="A196" s="18"/>
      <c r="B196" s="19"/>
      <c r="C196" s="19"/>
      <c r="D196" s="19"/>
      <c r="E196" s="5"/>
      <c r="F196" s="19"/>
      <c r="G196" s="19"/>
    </row>
    <row r="197" spans="1:7" x14ac:dyDescent="0.3">
      <c r="A197" s="20"/>
      <c r="B197" s="21"/>
      <c r="C197" s="21" t="s">
        <v>830</v>
      </c>
      <c r="D197" s="22" t="s">
        <v>396</v>
      </c>
      <c r="E197" s="388">
        <v>2.9399999999999995</v>
      </c>
      <c r="F197" s="17"/>
      <c r="G197" s="38"/>
    </row>
    <row r="198" spans="1:7" ht="8.4" customHeight="1" x14ac:dyDescent="0.3">
      <c r="A198" s="18"/>
      <c r="B198" s="19"/>
      <c r="C198" s="19"/>
      <c r="D198" s="19"/>
      <c r="E198" s="5"/>
      <c r="F198" s="19"/>
      <c r="G198" s="39"/>
    </row>
    <row r="199" spans="1:7" x14ac:dyDescent="0.3">
      <c r="A199" s="24" t="s">
        <v>39</v>
      </c>
      <c r="B199" s="25"/>
      <c r="C199" s="26"/>
      <c r="D199" s="27"/>
      <c r="E199" s="199"/>
      <c r="F199" s="28"/>
      <c r="G199" s="37"/>
    </row>
    <row r="200" spans="1:7" ht="10.199999999999999" customHeight="1" x14ac:dyDescent="0.3">
      <c r="A200" s="9"/>
      <c r="B200" s="9"/>
      <c r="C200" s="30"/>
      <c r="D200" s="9"/>
      <c r="E200" s="9"/>
      <c r="F200" s="9"/>
      <c r="G200" s="9"/>
    </row>
    <row r="201" spans="1:7" x14ac:dyDescent="0.3">
      <c r="A201" s="35" t="str">
        <f>$A$1</f>
        <v xml:space="preserve">TSHIAME WWTW REFURBISHMENT </v>
      </c>
      <c r="B201" s="32"/>
      <c r="C201" s="32"/>
      <c r="D201" s="32"/>
      <c r="E201" s="32"/>
      <c r="F201" s="32"/>
      <c r="G201" s="32"/>
    </row>
    <row r="202" spans="1:7" x14ac:dyDescent="0.3">
      <c r="A202" s="31" t="s">
        <v>40</v>
      </c>
      <c r="B202" s="32"/>
      <c r="C202" s="32"/>
      <c r="D202" s="32"/>
      <c r="E202" s="32"/>
      <c r="F202" s="32"/>
      <c r="G202" s="32"/>
    </row>
    <row r="203" spans="1:7" ht="28.2" customHeight="1" x14ac:dyDescent="0.3">
      <c r="A203" s="9"/>
      <c r="B203" s="9"/>
      <c r="C203" s="9"/>
      <c r="D203" s="544" t="s">
        <v>1991</v>
      </c>
      <c r="E203" s="545" t="s">
        <v>173</v>
      </c>
      <c r="F203" s="545" t="s">
        <v>173</v>
      </c>
      <c r="G203" s="545" t="s">
        <v>173</v>
      </c>
    </row>
    <row r="204" spans="1:7" ht="22.8" x14ac:dyDescent="0.3">
      <c r="A204" s="11" t="s">
        <v>5</v>
      </c>
      <c r="B204" s="11" t="s">
        <v>0</v>
      </c>
      <c r="C204" s="11" t="s">
        <v>1</v>
      </c>
      <c r="D204" s="11" t="s">
        <v>2</v>
      </c>
      <c r="E204" s="4" t="s">
        <v>3</v>
      </c>
      <c r="F204" s="11" t="s">
        <v>6</v>
      </c>
      <c r="G204" s="12" t="s">
        <v>4</v>
      </c>
    </row>
    <row r="205" spans="1:7" x14ac:dyDescent="0.3">
      <c r="A205" s="24" t="s">
        <v>41</v>
      </c>
      <c r="B205" s="25"/>
      <c r="C205" s="26"/>
      <c r="D205" s="27"/>
      <c r="E205" s="199"/>
      <c r="F205" s="28"/>
      <c r="G205" s="29"/>
    </row>
    <row r="206" spans="1:7" x14ac:dyDescent="0.3">
      <c r="A206" s="375"/>
      <c r="B206" s="376"/>
      <c r="C206" s="376"/>
      <c r="D206" s="376"/>
      <c r="E206" s="98"/>
      <c r="F206" s="376"/>
      <c r="G206" s="38"/>
    </row>
    <row r="207" spans="1:7" ht="8.4" customHeight="1" x14ac:dyDescent="0.3">
      <c r="A207" s="18"/>
      <c r="B207" s="19"/>
      <c r="C207" s="19"/>
      <c r="D207" s="19"/>
      <c r="E207" s="5"/>
      <c r="F207" s="19"/>
      <c r="G207" s="19"/>
    </row>
    <row r="208" spans="1:7" x14ac:dyDescent="0.3">
      <c r="A208" s="20"/>
      <c r="B208" s="21"/>
      <c r="C208" s="49" t="s">
        <v>834</v>
      </c>
      <c r="D208" s="22"/>
      <c r="E208" s="388"/>
      <c r="F208" s="17"/>
      <c r="G208" s="38"/>
    </row>
    <row r="209" spans="1:7" ht="8.4" customHeight="1" x14ac:dyDescent="0.3">
      <c r="A209" s="18"/>
      <c r="B209" s="19"/>
      <c r="C209" s="19"/>
      <c r="D209" s="19"/>
      <c r="E209" s="5"/>
      <c r="F209" s="19"/>
      <c r="G209" s="19"/>
    </row>
    <row r="210" spans="1:7" x14ac:dyDescent="0.3">
      <c r="A210" s="20"/>
      <c r="B210" s="21"/>
      <c r="C210" s="21" t="s">
        <v>714</v>
      </c>
      <c r="D210" s="22" t="s">
        <v>398</v>
      </c>
      <c r="E210" s="388">
        <f>5.164*4.808*0.05</f>
        <v>1.2414255999999999</v>
      </c>
      <c r="F210" s="17"/>
      <c r="G210" s="38"/>
    </row>
    <row r="211" spans="1:7" x14ac:dyDescent="0.3">
      <c r="A211" s="18"/>
      <c r="B211" s="19"/>
      <c r="C211" s="19"/>
      <c r="D211" s="19"/>
      <c r="E211" s="5"/>
      <c r="F211" s="19"/>
      <c r="G211" s="19"/>
    </row>
    <row r="212" spans="1:7" x14ac:dyDescent="0.3">
      <c r="A212" s="20"/>
      <c r="B212" s="21"/>
      <c r="C212" s="21" t="s">
        <v>716</v>
      </c>
      <c r="D212" s="22" t="s">
        <v>396</v>
      </c>
      <c r="E212" s="388">
        <v>9</v>
      </c>
      <c r="F212" s="17"/>
      <c r="G212" s="38"/>
    </row>
    <row r="213" spans="1:7" x14ac:dyDescent="0.3">
      <c r="A213" s="18"/>
      <c r="B213" s="19"/>
      <c r="C213" s="19"/>
      <c r="D213" s="19"/>
      <c r="E213" s="5"/>
      <c r="F213" s="19"/>
      <c r="G213" s="19"/>
    </row>
    <row r="214" spans="1:7" x14ac:dyDescent="0.3">
      <c r="A214" s="20"/>
      <c r="B214" s="21"/>
      <c r="C214" s="21" t="s">
        <v>835</v>
      </c>
      <c r="D214" s="22" t="s">
        <v>396</v>
      </c>
      <c r="E214" s="388">
        <f>3.164*2.808*0.2</f>
        <v>1.7769024</v>
      </c>
      <c r="F214" s="17"/>
      <c r="G214" s="38"/>
    </row>
    <row r="215" spans="1:7" x14ac:dyDescent="0.3">
      <c r="A215" s="18"/>
      <c r="B215" s="19"/>
      <c r="C215" s="19"/>
      <c r="D215" s="19"/>
      <c r="E215" s="5"/>
      <c r="F215" s="19"/>
      <c r="G215" s="19"/>
    </row>
    <row r="216" spans="1:7" x14ac:dyDescent="0.3">
      <c r="A216" s="20"/>
      <c r="B216" s="21"/>
      <c r="C216" s="21" t="s">
        <v>829</v>
      </c>
      <c r="D216" s="22" t="s">
        <v>396</v>
      </c>
      <c r="E216" s="388">
        <f>0.3*3.164*2.808</f>
        <v>2.6653536</v>
      </c>
      <c r="F216" s="17"/>
      <c r="G216" s="38"/>
    </row>
    <row r="217" spans="1:7" x14ac:dyDescent="0.3">
      <c r="A217" s="18"/>
      <c r="B217" s="19"/>
      <c r="C217" s="19"/>
      <c r="D217" s="19"/>
      <c r="E217" s="5"/>
      <c r="F217" s="19"/>
      <c r="G217" s="19"/>
    </row>
    <row r="218" spans="1:7" x14ac:dyDescent="0.3">
      <c r="A218" s="20"/>
      <c r="B218" s="21"/>
      <c r="C218" s="21" t="s">
        <v>836</v>
      </c>
      <c r="D218" s="22" t="s">
        <v>396</v>
      </c>
      <c r="E218" s="388">
        <f>2*2.408*0.2*2.308+2*2.764*0.2*2.308</f>
        <v>4.7747903999999997</v>
      </c>
      <c r="F218" s="17"/>
      <c r="G218" s="38"/>
    </row>
    <row r="219" spans="1:7" x14ac:dyDescent="0.3">
      <c r="A219" s="18"/>
      <c r="B219" s="19"/>
      <c r="C219" s="19"/>
      <c r="D219" s="19"/>
      <c r="E219" s="5"/>
      <c r="F219" s="19"/>
      <c r="G219" s="19"/>
    </row>
    <row r="220" spans="1:7" x14ac:dyDescent="0.3">
      <c r="A220" s="20"/>
      <c r="B220" s="21"/>
      <c r="C220" s="49" t="s">
        <v>837</v>
      </c>
      <c r="D220" s="22"/>
      <c r="E220" s="388"/>
      <c r="F220" s="17"/>
      <c r="G220" s="38"/>
    </row>
    <row r="221" spans="1:7" x14ac:dyDescent="0.3">
      <c r="A221" s="18"/>
      <c r="B221" s="19"/>
      <c r="C221" s="19"/>
      <c r="D221" s="19"/>
      <c r="E221" s="5"/>
      <c r="F221" s="19"/>
      <c r="G221" s="19"/>
    </row>
    <row r="222" spans="1:7" x14ac:dyDescent="0.3">
      <c r="A222" s="20"/>
      <c r="B222" s="21"/>
      <c r="C222" s="21" t="s">
        <v>838</v>
      </c>
      <c r="D222" s="22" t="s">
        <v>396</v>
      </c>
      <c r="E222" s="388">
        <v>0.5</v>
      </c>
      <c r="F222" s="17"/>
      <c r="G222" s="38"/>
    </row>
    <row r="223" spans="1:7" x14ac:dyDescent="0.3">
      <c r="A223" s="18"/>
      <c r="B223" s="19"/>
      <c r="C223" s="19"/>
      <c r="D223" s="19"/>
      <c r="E223" s="5"/>
      <c r="F223" s="19"/>
      <c r="G223" s="19"/>
    </row>
    <row r="224" spans="1:7" x14ac:dyDescent="0.3">
      <c r="A224" s="20"/>
      <c r="B224" s="21"/>
      <c r="C224" s="21" t="s">
        <v>715</v>
      </c>
      <c r="D224" s="22" t="s">
        <v>396</v>
      </c>
      <c r="E224" s="388">
        <v>4.8000000000000007</v>
      </c>
      <c r="F224" s="17"/>
      <c r="G224" s="38"/>
    </row>
    <row r="225" spans="1:7" x14ac:dyDescent="0.3">
      <c r="A225" s="18"/>
      <c r="B225" s="19"/>
      <c r="C225" s="19"/>
      <c r="D225" s="19"/>
      <c r="E225" s="5"/>
      <c r="F225" s="19"/>
      <c r="G225" s="19"/>
    </row>
    <row r="226" spans="1:7" x14ac:dyDescent="0.3">
      <c r="A226" s="20"/>
      <c r="B226" s="21"/>
      <c r="C226" s="21" t="s">
        <v>717</v>
      </c>
      <c r="D226" s="22" t="s">
        <v>396</v>
      </c>
      <c r="E226" s="388">
        <v>2.1</v>
      </c>
      <c r="F226" s="17"/>
      <c r="G226" s="38"/>
    </row>
    <row r="227" spans="1:7" x14ac:dyDescent="0.3">
      <c r="A227" s="18"/>
      <c r="B227" s="19"/>
      <c r="C227" s="19"/>
      <c r="D227" s="19"/>
      <c r="E227" s="5"/>
      <c r="F227" s="19"/>
      <c r="G227" s="19"/>
    </row>
    <row r="228" spans="1:7" ht="22.8" x14ac:dyDescent="0.3">
      <c r="A228" s="20"/>
      <c r="B228" s="21"/>
      <c r="C228" s="21" t="s">
        <v>694</v>
      </c>
      <c r="D228" s="22" t="s">
        <v>695</v>
      </c>
      <c r="E228" s="388">
        <v>0.55000000000000004</v>
      </c>
      <c r="F228" s="17"/>
      <c r="G228" s="38"/>
    </row>
    <row r="229" spans="1:7" x14ac:dyDescent="0.3">
      <c r="A229" s="18"/>
      <c r="B229" s="19"/>
      <c r="C229" s="19"/>
      <c r="D229" s="19"/>
      <c r="E229" s="5"/>
      <c r="F229" s="19"/>
      <c r="G229" s="19"/>
    </row>
    <row r="230" spans="1:7" ht="22.8" x14ac:dyDescent="0.3">
      <c r="A230" s="20"/>
      <c r="B230" s="21"/>
      <c r="C230" s="21" t="s">
        <v>803</v>
      </c>
      <c r="D230" s="22" t="s">
        <v>492</v>
      </c>
      <c r="E230" s="388">
        <v>13</v>
      </c>
      <c r="F230" s="17"/>
      <c r="G230" s="38"/>
    </row>
    <row r="231" spans="1:7" x14ac:dyDescent="0.3">
      <c r="A231" s="18"/>
      <c r="B231" s="19"/>
      <c r="C231" s="19"/>
      <c r="D231" s="19"/>
      <c r="E231" s="5"/>
      <c r="F231" s="19"/>
      <c r="G231" s="19"/>
    </row>
    <row r="232" spans="1:7" x14ac:dyDescent="0.3">
      <c r="A232" s="20"/>
      <c r="B232" s="21"/>
      <c r="C232" s="21" t="s">
        <v>697</v>
      </c>
      <c r="D232" s="22" t="s">
        <v>492</v>
      </c>
      <c r="E232" s="388">
        <v>18.5</v>
      </c>
      <c r="F232" s="17"/>
      <c r="G232" s="38"/>
    </row>
    <row r="233" spans="1:7" x14ac:dyDescent="0.3">
      <c r="A233" s="18"/>
      <c r="B233" s="19"/>
      <c r="C233" s="19"/>
      <c r="D233" s="19"/>
      <c r="E233" s="5"/>
      <c r="F233" s="19"/>
      <c r="G233" s="19"/>
    </row>
    <row r="234" spans="1:7" ht="22.8" x14ac:dyDescent="0.3">
      <c r="A234" s="20"/>
      <c r="B234" s="21"/>
      <c r="C234" s="21" t="s">
        <v>779</v>
      </c>
      <c r="D234" s="22" t="s">
        <v>492</v>
      </c>
      <c r="E234" s="388">
        <v>7</v>
      </c>
      <c r="F234" s="17"/>
      <c r="G234" s="38"/>
    </row>
    <row r="235" spans="1:7" x14ac:dyDescent="0.3">
      <c r="A235" s="18"/>
      <c r="B235" s="19"/>
      <c r="C235" s="19"/>
      <c r="D235" s="19"/>
      <c r="E235" s="5"/>
      <c r="F235" s="19"/>
      <c r="G235" s="19"/>
    </row>
    <row r="236" spans="1:7" x14ac:dyDescent="0.3">
      <c r="A236" s="20"/>
      <c r="B236" s="21"/>
      <c r="C236" s="21" t="s">
        <v>811</v>
      </c>
      <c r="D236" s="22" t="s">
        <v>492</v>
      </c>
      <c r="E236" s="388">
        <v>3</v>
      </c>
      <c r="F236" s="17"/>
      <c r="G236" s="38"/>
    </row>
    <row r="237" spans="1:7" x14ac:dyDescent="0.3">
      <c r="A237" s="18"/>
      <c r="B237" s="19"/>
      <c r="C237" s="19"/>
      <c r="D237" s="19"/>
      <c r="E237" s="5"/>
      <c r="F237" s="19"/>
      <c r="G237" s="19"/>
    </row>
    <row r="238" spans="1:7" ht="22.8" x14ac:dyDescent="0.3">
      <c r="A238" s="20"/>
      <c r="B238" s="21"/>
      <c r="C238" s="21" t="s">
        <v>839</v>
      </c>
      <c r="D238" s="22" t="s">
        <v>492</v>
      </c>
      <c r="E238" s="388">
        <v>1.2</v>
      </c>
      <c r="F238" s="17"/>
      <c r="G238" s="38"/>
    </row>
    <row r="239" spans="1:7" x14ac:dyDescent="0.3">
      <c r="A239" s="18"/>
      <c r="B239" s="19"/>
      <c r="C239" s="19"/>
      <c r="D239" s="19"/>
      <c r="E239" s="5"/>
      <c r="F239" s="19"/>
      <c r="G239" s="19"/>
    </row>
    <row r="240" spans="1:7" ht="22.8" x14ac:dyDescent="0.3">
      <c r="A240" s="20"/>
      <c r="B240" s="21"/>
      <c r="C240" s="21" t="s">
        <v>840</v>
      </c>
      <c r="D240" s="22" t="s">
        <v>492</v>
      </c>
      <c r="E240" s="388">
        <v>8</v>
      </c>
      <c r="F240" s="17"/>
      <c r="G240" s="38"/>
    </row>
    <row r="241" spans="1:7" x14ac:dyDescent="0.3">
      <c r="A241" s="18"/>
      <c r="B241" s="19"/>
      <c r="C241" s="19"/>
      <c r="D241" s="19"/>
      <c r="E241" s="5"/>
      <c r="F241" s="19"/>
      <c r="G241" s="19"/>
    </row>
    <row r="242" spans="1:7" ht="22.8" x14ac:dyDescent="0.3">
      <c r="A242" s="20"/>
      <c r="B242" s="21"/>
      <c r="C242" s="21" t="s">
        <v>841</v>
      </c>
      <c r="D242" s="22" t="s">
        <v>492</v>
      </c>
      <c r="E242" s="388">
        <v>27</v>
      </c>
      <c r="F242" s="17"/>
      <c r="G242" s="38"/>
    </row>
    <row r="243" spans="1:7" x14ac:dyDescent="0.3">
      <c r="A243" s="18"/>
      <c r="B243" s="19"/>
      <c r="C243" s="19"/>
      <c r="D243" s="19"/>
      <c r="E243" s="5"/>
      <c r="F243" s="19"/>
      <c r="G243" s="19"/>
    </row>
    <row r="244" spans="1:7" ht="22.8" x14ac:dyDescent="0.3">
      <c r="A244" s="20"/>
      <c r="B244" s="21"/>
      <c r="C244" s="21" t="s">
        <v>797</v>
      </c>
      <c r="D244" s="22" t="s">
        <v>798</v>
      </c>
      <c r="E244" s="388">
        <v>10</v>
      </c>
      <c r="F244" s="17"/>
      <c r="G244" s="38"/>
    </row>
    <row r="245" spans="1:7" x14ac:dyDescent="0.3">
      <c r="A245" s="18"/>
      <c r="B245" s="19"/>
      <c r="C245" s="19"/>
      <c r="D245" s="19"/>
      <c r="E245" s="5"/>
      <c r="F245" s="19"/>
      <c r="G245" s="19"/>
    </row>
    <row r="246" spans="1:7" x14ac:dyDescent="0.3">
      <c r="A246" s="20"/>
      <c r="B246" s="21"/>
      <c r="C246" s="21" t="s">
        <v>842</v>
      </c>
      <c r="D246" s="22" t="s">
        <v>17</v>
      </c>
      <c r="E246" s="388">
        <v>3</v>
      </c>
      <c r="F246" s="17"/>
      <c r="G246" s="38"/>
    </row>
    <row r="247" spans="1:7" x14ac:dyDescent="0.3">
      <c r="A247" s="18"/>
      <c r="B247" s="19"/>
      <c r="C247" s="19"/>
      <c r="D247" s="19"/>
      <c r="E247" s="5"/>
      <c r="F247" s="19"/>
      <c r="G247" s="19"/>
    </row>
    <row r="248" spans="1:7" x14ac:dyDescent="0.3">
      <c r="A248" s="20"/>
      <c r="B248" s="21"/>
      <c r="C248" s="21" t="s">
        <v>843</v>
      </c>
      <c r="D248" s="22" t="s">
        <v>17</v>
      </c>
      <c r="E248" s="388">
        <v>2</v>
      </c>
      <c r="F248" s="17"/>
      <c r="G248" s="38"/>
    </row>
    <row r="249" spans="1:7" x14ac:dyDescent="0.3">
      <c r="A249" s="18"/>
      <c r="B249" s="19"/>
      <c r="C249" s="19"/>
      <c r="D249" s="19"/>
      <c r="E249" s="5"/>
      <c r="F249" s="19"/>
      <c r="G249" s="19"/>
    </row>
    <row r="250" spans="1:7" x14ac:dyDescent="0.3">
      <c r="A250" s="20"/>
      <c r="B250" s="21"/>
      <c r="C250" s="21" t="s">
        <v>799</v>
      </c>
      <c r="D250" s="22" t="s">
        <v>263</v>
      </c>
      <c r="E250" s="388">
        <v>12</v>
      </c>
      <c r="F250" s="17"/>
      <c r="G250" s="38"/>
    </row>
    <row r="251" spans="1:7" x14ac:dyDescent="0.3">
      <c r="A251" s="18"/>
      <c r="B251" s="19"/>
      <c r="C251" s="19"/>
      <c r="D251" s="19"/>
      <c r="E251" s="5"/>
      <c r="F251" s="19"/>
      <c r="G251" s="271"/>
    </row>
    <row r="252" spans="1:7" x14ac:dyDescent="0.3">
      <c r="A252" s="20"/>
      <c r="B252" s="21"/>
      <c r="C252" s="21" t="s">
        <v>800</v>
      </c>
      <c r="D252" s="22" t="s">
        <v>492</v>
      </c>
      <c r="E252" s="388">
        <v>3</v>
      </c>
      <c r="F252" s="17"/>
      <c r="G252" s="38"/>
    </row>
    <row r="253" spans="1:7" x14ac:dyDescent="0.3">
      <c r="A253" s="18"/>
      <c r="B253" s="19"/>
      <c r="C253" s="19"/>
      <c r="D253" s="19"/>
      <c r="E253" s="5"/>
      <c r="F253" s="19"/>
      <c r="G253" s="271"/>
    </row>
    <row r="254" spans="1:7" ht="22.8" x14ac:dyDescent="0.3">
      <c r="A254" s="20"/>
      <c r="B254" s="21"/>
      <c r="C254" s="21" t="s">
        <v>844</v>
      </c>
      <c r="D254" s="22" t="s">
        <v>17</v>
      </c>
      <c r="E254" s="388">
        <v>2</v>
      </c>
      <c r="F254" s="17"/>
      <c r="G254" s="38"/>
    </row>
    <row r="255" spans="1:7" x14ac:dyDescent="0.3">
      <c r="A255" s="18"/>
      <c r="B255" s="19"/>
      <c r="C255" s="19"/>
      <c r="D255" s="19"/>
      <c r="E255" s="5"/>
      <c r="F255" s="19"/>
      <c r="G255" s="39"/>
    </row>
    <row r="256" spans="1:7" x14ac:dyDescent="0.3">
      <c r="A256" s="123" t="s">
        <v>62</v>
      </c>
      <c r="B256" s="25"/>
      <c r="C256" s="26"/>
      <c r="D256" s="27"/>
      <c r="E256" s="199"/>
      <c r="F256" s="28"/>
      <c r="G256" s="37"/>
    </row>
    <row r="257" spans="1:7" x14ac:dyDescent="0.3">
      <c r="A257" s="9"/>
      <c r="B257" s="9"/>
      <c r="C257" s="30"/>
      <c r="D257" s="9"/>
      <c r="E257" s="9"/>
      <c r="F257" s="9"/>
      <c r="G257" s="9"/>
    </row>
    <row r="258" spans="1:7" x14ac:dyDescent="0.3">
      <c r="C258" s="30"/>
    </row>
  </sheetData>
  <mergeCells count="4">
    <mergeCell ref="D4:G4"/>
    <mergeCell ref="D63:G63"/>
    <mergeCell ref="D132:G132"/>
    <mergeCell ref="D203:G203"/>
  </mergeCells>
  <pageMargins left="0.39370078740157483" right="0.31496062992125984" top="0.15748031496062992" bottom="7.874015748031496E-2" header="0" footer="0"/>
  <pageSetup paperSize="9" scale="79" fitToHeight="0" orientation="portrait" r:id="rId1"/>
  <rowBreaks count="2" manualBreakCount="2">
    <brk id="59" max="16383" man="1"/>
    <brk id="128"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8B55D-80E6-4B3A-AB41-1726DB24692B}">
  <sheetPr>
    <tabColor theme="3" tint="0.89999084444715716"/>
    <pageSetUpPr fitToPage="1"/>
  </sheetPr>
  <dimension ref="A1:H50"/>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48" sqref="A48"/>
    </sheetView>
  </sheetViews>
  <sheetFormatPr defaultRowHeight="14.4" x14ac:dyDescent="0.3"/>
  <cols>
    <col min="2" max="2" width="13.109375" customWidth="1"/>
    <col min="3" max="3" width="41.33203125" customWidth="1"/>
    <col min="5" max="5" width="12.109375" style="353"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18.600000000000001" customHeight="1" x14ac:dyDescent="0.3">
      <c r="A4" s="9"/>
      <c r="B4" s="9"/>
      <c r="C4" s="9"/>
      <c r="D4" s="544" t="s">
        <v>1993</v>
      </c>
      <c r="E4" s="545" t="s">
        <v>171</v>
      </c>
      <c r="F4" s="545" t="s">
        <v>171</v>
      </c>
      <c r="G4" s="545" t="s">
        <v>171</v>
      </c>
      <c r="H4" s="3"/>
    </row>
    <row r="5" spans="1:8" ht="22.8" x14ac:dyDescent="0.3">
      <c r="A5" s="11" t="s">
        <v>5</v>
      </c>
      <c r="B5" s="11" t="s">
        <v>0</v>
      </c>
      <c r="C5" s="11" t="s">
        <v>1</v>
      </c>
      <c r="D5" s="11" t="s">
        <v>2</v>
      </c>
      <c r="E5" s="4" t="s">
        <v>3</v>
      </c>
      <c r="F5" s="11" t="s">
        <v>6</v>
      </c>
      <c r="G5" s="12" t="s">
        <v>4</v>
      </c>
      <c r="H5" s="3"/>
    </row>
    <row r="6" spans="1:8" ht="24" x14ac:dyDescent="0.3">
      <c r="A6" s="204" t="s">
        <v>1994</v>
      </c>
      <c r="B6" s="21"/>
      <c r="C6" s="49" t="s">
        <v>1993</v>
      </c>
      <c r="D6" s="22"/>
      <c r="E6" s="388"/>
      <c r="F6" s="17"/>
      <c r="G6" s="38"/>
      <c r="H6" s="3"/>
    </row>
    <row r="7" spans="1:8" x14ac:dyDescent="0.3">
      <c r="A7" s="18"/>
      <c r="B7" s="19"/>
      <c r="C7" s="19"/>
      <c r="D7" s="19"/>
      <c r="E7" s="5"/>
      <c r="F7" s="19"/>
      <c r="G7" s="39"/>
      <c r="H7" s="3"/>
    </row>
    <row r="8" spans="1:8" x14ac:dyDescent="0.3">
      <c r="A8" s="20"/>
      <c r="B8" s="21"/>
      <c r="C8" s="21" t="s">
        <v>524</v>
      </c>
      <c r="D8" s="22" t="s">
        <v>396</v>
      </c>
      <c r="E8" s="388">
        <v>1068</v>
      </c>
      <c r="F8" s="17"/>
      <c r="G8" s="38"/>
    </row>
    <row r="9" spans="1:8" x14ac:dyDescent="0.3">
      <c r="A9" s="18"/>
      <c r="B9" s="19"/>
      <c r="C9" s="19"/>
      <c r="D9" s="19"/>
      <c r="E9" s="5"/>
      <c r="F9" s="19"/>
      <c r="G9" s="39"/>
    </row>
    <row r="10" spans="1:8" x14ac:dyDescent="0.3">
      <c r="A10" s="20"/>
      <c r="B10" s="21"/>
      <c r="C10" s="49" t="s">
        <v>501</v>
      </c>
      <c r="D10" s="22"/>
      <c r="E10" s="388"/>
      <c r="F10" s="17"/>
      <c r="G10" s="38"/>
    </row>
    <row r="11" spans="1:8" x14ac:dyDescent="0.3">
      <c r="A11" s="18"/>
      <c r="B11" s="19"/>
      <c r="C11" s="19"/>
      <c r="D11" s="19"/>
      <c r="E11" s="5"/>
      <c r="F11" s="19"/>
      <c r="G11" s="39"/>
    </row>
    <row r="12" spans="1:8" ht="45.6" x14ac:dyDescent="0.3">
      <c r="A12" s="20"/>
      <c r="B12" s="21"/>
      <c r="C12" s="21" t="s">
        <v>523</v>
      </c>
      <c r="D12" s="22" t="s">
        <v>396</v>
      </c>
      <c r="E12" s="388">
        <f>46</f>
        <v>46</v>
      </c>
      <c r="F12" s="17"/>
      <c r="G12" s="38"/>
    </row>
    <row r="13" spans="1:8" x14ac:dyDescent="0.3">
      <c r="A13" s="18"/>
      <c r="B13" s="19"/>
      <c r="C13" s="19"/>
      <c r="D13" s="19"/>
      <c r="E13" s="5"/>
      <c r="F13" s="19"/>
      <c r="G13" s="39"/>
    </row>
    <row r="14" spans="1:8" ht="22.8" x14ac:dyDescent="0.3">
      <c r="A14" s="20"/>
      <c r="B14" s="21"/>
      <c r="C14" s="6" t="s">
        <v>2117</v>
      </c>
      <c r="D14" s="22" t="s">
        <v>396</v>
      </c>
      <c r="E14" s="388">
        <v>68</v>
      </c>
      <c r="F14" s="17"/>
      <c r="G14" s="38"/>
    </row>
    <row r="15" spans="1:8" x14ac:dyDescent="0.3">
      <c r="A15" s="18"/>
      <c r="B15" s="19"/>
      <c r="C15" s="19"/>
      <c r="D15" s="19"/>
      <c r="E15" s="5"/>
      <c r="F15" s="19"/>
      <c r="G15" s="39"/>
    </row>
    <row r="16" spans="1:8" ht="22.8" x14ac:dyDescent="0.3">
      <c r="A16" s="20"/>
      <c r="B16" s="21"/>
      <c r="C16" s="21" t="s">
        <v>411</v>
      </c>
      <c r="D16" s="22" t="s">
        <v>396</v>
      </c>
      <c r="E16" s="388">
        <v>68</v>
      </c>
      <c r="F16" s="17"/>
      <c r="G16" s="38"/>
    </row>
    <row r="17" spans="1:7" x14ac:dyDescent="0.3">
      <c r="A17" s="18"/>
      <c r="B17" s="19"/>
      <c r="C17" s="19"/>
      <c r="D17" s="19"/>
      <c r="E17" s="5"/>
      <c r="F17" s="19"/>
      <c r="G17" s="39"/>
    </row>
    <row r="18" spans="1:7" x14ac:dyDescent="0.3">
      <c r="A18" s="20"/>
      <c r="B18" s="21"/>
      <c r="C18" s="49" t="s">
        <v>625</v>
      </c>
      <c r="D18" s="22"/>
      <c r="E18" s="388"/>
      <c r="F18" s="17"/>
      <c r="G18" s="38"/>
    </row>
    <row r="19" spans="1:7" x14ac:dyDescent="0.3">
      <c r="A19" s="18"/>
      <c r="B19" s="19"/>
      <c r="C19" s="19"/>
      <c r="D19" s="19"/>
      <c r="E19" s="5"/>
      <c r="F19" s="19"/>
      <c r="G19" s="39"/>
    </row>
    <row r="20" spans="1:7" ht="22.8" x14ac:dyDescent="0.3">
      <c r="A20" s="20"/>
      <c r="B20" s="21"/>
      <c r="C20" s="21" t="s">
        <v>618</v>
      </c>
      <c r="D20" s="22" t="s">
        <v>360</v>
      </c>
      <c r="E20" s="388">
        <v>588</v>
      </c>
      <c r="F20" s="17"/>
      <c r="G20" s="38"/>
    </row>
    <row r="21" spans="1:7" x14ac:dyDescent="0.3">
      <c r="A21" s="18"/>
      <c r="B21" s="19"/>
      <c r="C21" s="19"/>
      <c r="D21" s="19"/>
      <c r="E21" s="5"/>
      <c r="F21" s="19"/>
      <c r="G21" s="39"/>
    </row>
    <row r="22" spans="1:7" ht="22.8" x14ac:dyDescent="0.3">
      <c r="A22" s="20"/>
      <c r="B22" s="21"/>
      <c r="C22" s="21" t="s">
        <v>620</v>
      </c>
      <c r="D22" s="22" t="s">
        <v>396</v>
      </c>
      <c r="E22" s="388">
        <v>979</v>
      </c>
      <c r="F22" s="17"/>
      <c r="G22" s="38"/>
    </row>
    <row r="23" spans="1:7" x14ac:dyDescent="0.3">
      <c r="A23" s="18"/>
      <c r="B23" s="19"/>
      <c r="C23" s="19"/>
      <c r="D23" s="19"/>
      <c r="E23" s="5"/>
      <c r="F23" s="19"/>
      <c r="G23" s="39"/>
    </row>
    <row r="24" spans="1:7" x14ac:dyDescent="0.3">
      <c r="A24" s="20"/>
      <c r="B24" s="21"/>
      <c r="C24" s="49" t="s">
        <v>626</v>
      </c>
      <c r="D24" s="22"/>
      <c r="E24" s="388"/>
      <c r="F24" s="17"/>
      <c r="G24" s="38"/>
    </row>
    <row r="25" spans="1:7" x14ac:dyDescent="0.3">
      <c r="A25" s="18"/>
      <c r="B25" s="19"/>
      <c r="C25" s="19"/>
      <c r="D25" s="19"/>
      <c r="E25" s="5"/>
      <c r="F25" s="19"/>
      <c r="G25" s="39"/>
    </row>
    <row r="26" spans="1:7" ht="34.200000000000003" x14ac:dyDescent="0.3">
      <c r="A26" s="20"/>
      <c r="B26" s="21"/>
      <c r="C26" s="21" t="s">
        <v>621</v>
      </c>
      <c r="D26" s="22" t="s">
        <v>396</v>
      </c>
      <c r="E26" s="388">
        <v>392</v>
      </c>
      <c r="F26" s="17"/>
      <c r="G26" s="38"/>
    </row>
    <row r="27" spans="1:7" x14ac:dyDescent="0.3">
      <c r="A27" s="18"/>
      <c r="B27" s="19"/>
      <c r="C27" s="19"/>
      <c r="D27" s="19"/>
      <c r="E27" s="5"/>
      <c r="F27" s="19"/>
      <c r="G27" s="39"/>
    </row>
    <row r="28" spans="1:7" ht="34.200000000000003" x14ac:dyDescent="0.3">
      <c r="A28" s="20"/>
      <c r="B28" s="21"/>
      <c r="C28" s="21" t="s">
        <v>622</v>
      </c>
      <c r="D28" s="22" t="s">
        <v>396</v>
      </c>
      <c r="E28" s="388">
        <v>588</v>
      </c>
      <c r="F28" s="17"/>
      <c r="G28" s="38"/>
    </row>
    <row r="29" spans="1:7" x14ac:dyDescent="0.3">
      <c r="A29" s="18"/>
      <c r="B29" s="19"/>
      <c r="C29" s="19"/>
      <c r="D29" s="19"/>
      <c r="E29" s="5"/>
      <c r="F29" s="19"/>
      <c r="G29" s="39"/>
    </row>
    <row r="30" spans="1:7" ht="34.200000000000003" x14ac:dyDescent="0.3">
      <c r="A30" s="20"/>
      <c r="B30" s="21"/>
      <c r="C30" s="21" t="s">
        <v>623</v>
      </c>
      <c r="D30" s="22" t="s">
        <v>396</v>
      </c>
      <c r="E30" s="388">
        <v>1176</v>
      </c>
      <c r="F30" s="17"/>
      <c r="G30" s="38"/>
    </row>
    <row r="31" spans="1:7" x14ac:dyDescent="0.3">
      <c r="A31" s="18"/>
      <c r="B31" s="19"/>
      <c r="C31" s="19"/>
      <c r="D31" s="19"/>
      <c r="E31" s="5"/>
      <c r="F31" s="19"/>
      <c r="G31" s="39"/>
    </row>
    <row r="32" spans="1:7" ht="22.8" x14ac:dyDescent="0.3">
      <c r="A32" s="20"/>
      <c r="B32" s="21"/>
      <c r="C32" s="21" t="s">
        <v>624</v>
      </c>
      <c r="D32" s="22" t="s">
        <v>396</v>
      </c>
      <c r="E32" s="388">
        <v>588</v>
      </c>
      <c r="F32" s="17"/>
      <c r="G32" s="38"/>
    </row>
    <row r="33" spans="1:7" x14ac:dyDescent="0.3">
      <c r="A33" s="18"/>
      <c r="B33" s="19"/>
      <c r="C33" s="19"/>
      <c r="D33" s="19"/>
      <c r="E33" s="5"/>
      <c r="F33" s="19"/>
      <c r="G33" s="39"/>
    </row>
    <row r="34" spans="1:7" x14ac:dyDescent="0.3">
      <c r="A34" s="20"/>
      <c r="B34" s="21"/>
      <c r="C34" s="49" t="s">
        <v>677</v>
      </c>
      <c r="D34" s="22"/>
      <c r="E34" s="388"/>
      <c r="F34" s="17"/>
      <c r="G34" s="38"/>
    </row>
    <row r="35" spans="1:7" x14ac:dyDescent="0.3">
      <c r="A35" s="18"/>
      <c r="B35" s="19"/>
      <c r="C35" s="19"/>
      <c r="D35" s="19"/>
      <c r="E35" s="5"/>
      <c r="F35" s="19"/>
      <c r="G35" s="39"/>
    </row>
    <row r="36" spans="1:7" ht="22.8" x14ac:dyDescent="0.3">
      <c r="A36" s="20"/>
      <c r="B36" s="21"/>
      <c r="C36" s="21" t="s">
        <v>678</v>
      </c>
      <c r="D36" s="22" t="s">
        <v>396</v>
      </c>
      <c r="E36" s="388">
        <v>186.72499999999999</v>
      </c>
      <c r="F36" s="17"/>
      <c r="G36" s="38"/>
    </row>
    <row r="37" spans="1:7" x14ac:dyDescent="0.3">
      <c r="A37" s="18"/>
      <c r="B37" s="19"/>
      <c r="C37" s="19"/>
      <c r="D37" s="19"/>
      <c r="E37" s="5"/>
      <c r="F37" s="19"/>
      <c r="G37" s="39"/>
    </row>
    <row r="38" spans="1:7" x14ac:dyDescent="0.3">
      <c r="A38" s="20"/>
      <c r="B38" s="21"/>
      <c r="C38" s="21" t="s">
        <v>627</v>
      </c>
      <c r="D38" s="22" t="s">
        <v>396</v>
      </c>
      <c r="E38" s="388">
        <v>30</v>
      </c>
      <c r="F38" s="17"/>
      <c r="G38" s="38"/>
    </row>
    <row r="39" spans="1:7" x14ac:dyDescent="0.3">
      <c r="A39" s="18"/>
      <c r="B39" s="19"/>
      <c r="C39" s="19"/>
      <c r="D39" s="19"/>
      <c r="E39" s="5"/>
      <c r="F39" s="19"/>
      <c r="G39" s="39"/>
    </row>
    <row r="40" spans="1:7" ht="22.8" x14ac:dyDescent="0.3">
      <c r="A40" s="20"/>
      <c r="B40" s="21"/>
      <c r="C40" s="21" t="s">
        <v>628</v>
      </c>
      <c r="D40" s="22" t="s">
        <v>263</v>
      </c>
      <c r="E40" s="388">
        <v>30</v>
      </c>
      <c r="F40" s="17"/>
      <c r="G40" s="38"/>
    </row>
    <row r="41" spans="1:7" x14ac:dyDescent="0.3">
      <c r="A41" s="18"/>
      <c r="B41" s="19"/>
      <c r="C41" s="19"/>
      <c r="D41" s="19"/>
      <c r="E41" s="5"/>
      <c r="F41" s="19"/>
      <c r="G41" s="39"/>
    </row>
    <row r="42" spans="1:7" ht="34.200000000000003" x14ac:dyDescent="0.3">
      <c r="A42" s="20"/>
      <c r="B42" s="21"/>
      <c r="C42" s="21" t="s">
        <v>412</v>
      </c>
      <c r="D42" s="22" t="s">
        <v>396</v>
      </c>
      <c r="E42" s="388">
        <v>27</v>
      </c>
      <c r="F42" s="17"/>
      <c r="G42" s="38"/>
    </row>
    <row r="43" spans="1:7" x14ac:dyDescent="0.3">
      <c r="A43" s="18"/>
      <c r="B43" s="19"/>
      <c r="C43" s="19"/>
      <c r="D43" s="19"/>
      <c r="E43" s="5"/>
      <c r="F43" s="19"/>
      <c r="G43" s="39"/>
    </row>
    <row r="44" spans="1:7" ht="22.8" x14ac:dyDescent="0.3">
      <c r="A44" s="20"/>
      <c r="B44" s="21"/>
      <c r="C44" s="21" t="s">
        <v>629</v>
      </c>
      <c r="D44" s="22" t="s">
        <v>396</v>
      </c>
      <c r="E44" s="388">
        <v>4.8</v>
      </c>
      <c r="F44" s="17"/>
      <c r="G44" s="38"/>
    </row>
    <row r="45" spans="1:7" x14ac:dyDescent="0.3">
      <c r="A45" s="18"/>
      <c r="B45" s="19"/>
      <c r="C45" s="19"/>
      <c r="D45" s="19"/>
      <c r="E45" s="5"/>
      <c r="F45" s="19"/>
      <c r="G45" s="39"/>
    </row>
    <row r="46" spans="1:7" ht="22.8" x14ac:dyDescent="0.3">
      <c r="A46" s="20"/>
      <c r="B46" s="21"/>
      <c r="C46" s="21" t="s">
        <v>694</v>
      </c>
      <c r="D46" s="22" t="s">
        <v>695</v>
      </c>
      <c r="E46" s="388">
        <v>0.38400000000000001</v>
      </c>
      <c r="F46" s="17"/>
      <c r="G46" s="38"/>
    </row>
    <row r="47" spans="1:7" x14ac:dyDescent="0.3">
      <c r="A47" s="18"/>
      <c r="B47" s="19"/>
      <c r="C47" s="19"/>
      <c r="D47" s="19"/>
      <c r="E47" s="5"/>
      <c r="F47" s="19"/>
      <c r="G47" s="39"/>
    </row>
    <row r="48" spans="1:7" x14ac:dyDescent="0.3">
      <c r="A48" s="123" t="s">
        <v>62</v>
      </c>
      <c r="B48" s="25"/>
      <c r="C48" s="26"/>
      <c r="D48" s="27"/>
      <c r="E48" s="199"/>
      <c r="F48" s="28"/>
      <c r="G48" s="37"/>
    </row>
    <row r="49" spans="1:7" x14ac:dyDescent="0.3">
      <c r="A49" s="9"/>
      <c r="B49" s="9"/>
      <c r="C49" s="30"/>
      <c r="D49" s="9"/>
      <c r="E49" s="9"/>
      <c r="F49" s="9"/>
      <c r="G49" s="9"/>
    </row>
    <row r="50" spans="1:7" x14ac:dyDescent="0.3">
      <c r="C50" s="30"/>
    </row>
  </sheetData>
  <mergeCells count="1">
    <mergeCell ref="D4:G4"/>
  </mergeCells>
  <pageMargins left="0.39370078740157483" right="0.31496062992125984" top="0.15748031496062992" bottom="7.874015748031496E-2" header="0" footer="0"/>
  <pageSetup paperSize="9" scale="8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4B98-37CB-4FF3-A051-1133F6FCC82D}">
  <sheetPr>
    <tabColor theme="3" tint="0.89999084444715716"/>
    <pageSetUpPr fitToPage="1"/>
  </sheetPr>
  <dimension ref="A1:I100"/>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99" sqref="A99"/>
    </sheetView>
  </sheetViews>
  <sheetFormatPr defaultRowHeight="14.4" x14ac:dyDescent="0.3"/>
  <cols>
    <col min="1" max="1" width="7.6640625" customWidth="1"/>
    <col min="2" max="2" width="9.88671875" customWidth="1"/>
    <col min="3" max="3" width="57.44140625" customWidth="1"/>
    <col min="5" max="5" width="8.44140625" style="353" customWidth="1"/>
    <col min="6" max="6" width="12.44140625" customWidth="1"/>
    <col min="7" max="7" width="18.33203125" customWidth="1"/>
  </cols>
  <sheetData>
    <row r="1" spans="1:9" x14ac:dyDescent="0.3">
      <c r="A1" s="2" t="str">
        <f>Summary!B1</f>
        <v xml:space="preserve">TSHIAME WWTW REFURBISHMENT </v>
      </c>
    </row>
    <row r="2" spans="1:9" x14ac:dyDescent="0.3">
      <c r="A2" s="1" t="str">
        <f>Summary!B2</f>
        <v>SCHEDULE OF QUANTITIES</v>
      </c>
    </row>
    <row r="3" spans="1:9" x14ac:dyDescent="0.3">
      <c r="A3" s="353" t="str">
        <f>Summary!B3</f>
        <v>TENDER NO:  SCM/BID33/2025/2026</v>
      </c>
      <c r="B3" s="1"/>
    </row>
    <row r="4" spans="1:9" ht="17.399999999999999" customHeight="1" x14ac:dyDescent="0.3">
      <c r="A4" s="9"/>
      <c r="B4" s="9"/>
      <c r="C4" s="9"/>
      <c r="D4" s="544" t="s">
        <v>1996</v>
      </c>
      <c r="E4" s="545" t="s">
        <v>179</v>
      </c>
      <c r="F4" s="545" t="s">
        <v>179</v>
      </c>
      <c r="G4" s="545" t="s">
        <v>179</v>
      </c>
      <c r="H4" s="3"/>
      <c r="I4" s="3"/>
    </row>
    <row r="5" spans="1:9" ht="22.8" x14ac:dyDescent="0.3">
      <c r="A5" s="11" t="s">
        <v>5</v>
      </c>
      <c r="B5" s="11" t="s">
        <v>0</v>
      </c>
      <c r="C5" s="11" t="s">
        <v>1</v>
      </c>
      <c r="D5" s="11" t="s">
        <v>2</v>
      </c>
      <c r="E5" s="4" t="s">
        <v>3</v>
      </c>
      <c r="F5" s="11" t="s">
        <v>6</v>
      </c>
      <c r="G5" s="12" t="s">
        <v>4</v>
      </c>
      <c r="H5" s="3"/>
      <c r="I5" s="3"/>
    </row>
    <row r="6" spans="1:9" x14ac:dyDescent="0.3">
      <c r="A6" s="204" t="s">
        <v>1995</v>
      </c>
      <c r="B6" s="14"/>
      <c r="C6" s="49" t="s">
        <v>1996</v>
      </c>
      <c r="D6" s="22"/>
      <c r="E6" s="388"/>
      <c r="F6" s="17"/>
      <c r="G6" s="38"/>
    </row>
    <row r="7" spans="1:9" x14ac:dyDescent="0.3">
      <c r="A7" s="18"/>
      <c r="B7" s="19"/>
      <c r="C7" s="19"/>
      <c r="D7" s="19"/>
      <c r="E7" s="5"/>
      <c r="F7" s="19"/>
      <c r="G7" s="39"/>
    </row>
    <row r="8" spans="1:9" x14ac:dyDescent="0.3">
      <c r="A8" s="20"/>
      <c r="B8" s="21"/>
      <c r="C8" s="49" t="s">
        <v>2114</v>
      </c>
      <c r="D8" s="22"/>
      <c r="E8" s="388"/>
      <c r="F8" s="47"/>
      <c r="G8" s="38"/>
    </row>
    <row r="9" spans="1:9" x14ac:dyDescent="0.3">
      <c r="A9" s="18"/>
      <c r="B9" s="19"/>
      <c r="C9" s="19"/>
      <c r="D9" s="19"/>
      <c r="E9" s="5"/>
      <c r="F9" s="19"/>
      <c r="G9" s="39"/>
    </row>
    <row r="10" spans="1:9" x14ac:dyDescent="0.3">
      <c r="A10" s="20"/>
      <c r="B10" s="21"/>
      <c r="C10" s="6" t="s">
        <v>708</v>
      </c>
      <c r="D10" s="22" t="s">
        <v>492</v>
      </c>
      <c r="E10" s="388">
        <v>222</v>
      </c>
      <c r="F10" s="47"/>
      <c r="G10" s="38"/>
    </row>
    <row r="11" spans="1:9" x14ac:dyDescent="0.3">
      <c r="A11" s="18"/>
      <c r="B11" s="19"/>
      <c r="C11" s="19"/>
      <c r="D11" s="19"/>
      <c r="E11" s="5"/>
      <c r="F11" s="19"/>
      <c r="G11" s="39"/>
    </row>
    <row r="12" spans="1:9" ht="34.200000000000003" x14ac:dyDescent="0.3">
      <c r="A12" s="20"/>
      <c r="B12" s="21"/>
      <c r="C12" s="6" t="s">
        <v>709</v>
      </c>
      <c r="D12" s="22" t="s">
        <v>710</v>
      </c>
      <c r="E12" s="388">
        <v>60</v>
      </c>
      <c r="F12" s="47"/>
      <c r="G12" s="38"/>
    </row>
    <row r="13" spans="1:9" x14ac:dyDescent="0.3">
      <c r="A13" s="18"/>
      <c r="B13" s="19"/>
      <c r="C13" s="19"/>
      <c r="D13" s="19"/>
      <c r="E13" s="5"/>
      <c r="F13" s="19"/>
      <c r="G13" s="39"/>
    </row>
    <row r="14" spans="1:9" ht="22.8" x14ac:dyDescent="0.3">
      <c r="A14" s="20"/>
      <c r="B14" s="21"/>
      <c r="C14" s="6" t="s">
        <v>711</v>
      </c>
      <c r="D14" s="22" t="s">
        <v>710</v>
      </c>
      <c r="E14" s="388">
        <v>60</v>
      </c>
      <c r="F14" s="47"/>
      <c r="G14" s="38"/>
    </row>
    <row r="15" spans="1:9" x14ac:dyDescent="0.3">
      <c r="A15" s="18"/>
      <c r="B15" s="19"/>
      <c r="C15" s="19"/>
      <c r="D15" s="19"/>
      <c r="E15" s="5"/>
      <c r="F15" s="19"/>
      <c r="G15" s="39"/>
    </row>
    <row r="16" spans="1:9" x14ac:dyDescent="0.3">
      <c r="A16" s="20"/>
      <c r="B16" s="21"/>
      <c r="C16" s="6" t="s">
        <v>788</v>
      </c>
      <c r="D16" s="22" t="s">
        <v>263</v>
      </c>
      <c r="E16" s="388">
        <v>16</v>
      </c>
      <c r="F16" s="47"/>
      <c r="G16" s="38"/>
    </row>
    <row r="17" spans="1:7" x14ac:dyDescent="0.3">
      <c r="A17" s="18"/>
      <c r="B17" s="19"/>
      <c r="C17" s="19"/>
      <c r="D17" s="19"/>
      <c r="E17" s="5"/>
      <c r="F17" s="19"/>
      <c r="G17" s="39"/>
    </row>
    <row r="18" spans="1:7" ht="72" x14ac:dyDescent="0.3">
      <c r="A18" s="20"/>
      <c r="B18" s="6"/>
      <c r="C18" s="6" t="s">
        <v>2135</v>
      </c>
      <c r="D18" s="22" t="s">
        <v>492</v>
      </c>
      <c r="E18" s="388">
        <v>5.0999999999999996</v>
      </c>
      <c r="F18" s="47"/>
      <c r="G18" s="38"/>
    </row>
    <row r="19" spans="1:7" x14ac:dyDescent="0.3">
      <c r="A19" s="18"/>
      <c r="B19" s="5"/>
      <c r="C19" s="5"/>
      <c r="D19" s="19"/>
      <c r="E19" s="5"/>
      <c r="F19" s="19"/>
      <c r="G19" s="39"/>
    </row>
    <row r="20" spans="1:7" ht="43.2" x14ac:dyDescent="0.3">
      <c r="A20" s="20"/>
      <c r="B20" s="6"/>
      <c r="C20" s="6" t="s">
        <v>2136</v>
      </c>
      <c r="D20" s="22" t="s">
        <v>263</v>
      </c>
      <c r="E20" s="388">
        <v>4.3600000000000003</v>
      </c>
      <c r="F20" s="47"/>
      <c r="G20" s="38"/>
    </row>
    <row r="21" spans="1:7" x14ac:dyDescent="0.3">
      <c r="A21" s="18"/>
      <c r="B21" s="19"/>
      <c r="C21" s="19"/>
      <c r="D21" s="19"/>
      <c r="E21" s="5"/>
      <c r="F21" s="19"/>
      <c r="G21" s="39"/>
    </row>
    <row r="22" spans="1:7" x14ac:dyDescent="0.3">
      <c r="A22" s="20"/>
      <c r="B22" s="21"/>
      <c r="C22" s="49" t="s">
        <v>2109</v>
      </c>
      <c r="D22" s="22"/>
      <c r="E22" s="388"/>
      <c r="F22" s="47"/>
      <c r="G22" s="38"/>
    </row>
    <row r="23" spans="1:7" x14ac:dyDescent="0.3">
      <c r="A23" s="18"/>
      <c r="B23" s="19"/>
      <c r="C23" s="19"/>
      <c r="D23" s="19"/>
      <c r="E23" s="5"/>
      <c r="F23" s="19"/>
      <c r="G23" s="39"/>
    </row>
    <row r="24" spans="1:7" ht="22.8" x14ac:dyDescent="0.3">
      <c r="A24" s="20"/>
      <c r="B24" s="21"/>
      <c r="C24" s="6" t="s">
        <v>406</v>
      </c>
      <c r="D24" s="22" t="s">
        <v>396</v>
      </c>
      <c r="E24" s="388">
        <v>1</v>
      </c>
      <c r="F24" s="47"/>
      <c r="G24" s="38"/>
    </row>
    <row r="25" spans="1:7" x14ac:dyDescent="0.3">
      <c r="A25" s="18"/>
      <c r="B25" s="19"/>
      <c r="C25" s="19"/>
      <c r="D25" s="19"/>
      <c r="E25" s="5"/>
      <c r="F25" s="19"/>
      <c r="G25" s="39"/>
    </row>
    <row r="26" spans="1:7" x14ac:dyDescent="0.3">
      <c r="A26" s="20"/>
      <c r="B26" s="21"/>
      <c r="C26" s="6" t="s">
        <v>511</v>
      </c>
      <c r="D26" s="22" t="s">
        <v>393</v>
      </c>
      <c r="E26" s="388">
        <v>1</v>
      </c>
      <c r="F26" s="47"/>
      <c r="G26" s="38"/>
    </row>
    <row r="27" spans="1:7" x14ac:dyDescent="0.3">
      <c r="A27" s="18"/>
      <c r="B27" s="19"/>
      <c r="C27" s="19"/>
      <c r="D27" s="19"/>
      <c r="E27" s="5"/>
      <c r="F27" s="19"/>
      <c r="G27" s="39"/>
    </row>
    <row r="28" spans="1:7" x14ac:dyDescent="0.3">
      <c r="A28" s="20"/>
      <c r="B28" s="21"/>
      <c r="C28" s="6" t="s">
        <v>708</v>
      </c>
      <c r="D28" s="22" t="s">
        <v>492</v>
      </c>
      <c r="E28" s="388">
        <v>40</v>
      </c>
      <c r="F28" s="47"/>
      <c r="G28" s="38"/>
    </row>
    <row r="29" spans="1:7" x14ac:dyDescent="0.3">
      <c r="A29" s="18"/>
      <c r="B29" s="19"/>
      <c r="C29" s="19"/>
      <c r="D29" s="19"/>
      <c r="E29" s="5"/>
      <c r="F29" s="19"/>
      <c r="G29" s="39"/>
    </row>
    <row r="30" spans="1:7" ht="34.200000000000003" x14ac:dyDescent="0.3">
      <c r="A30" s="20"/>
      <c r="B30" s="21"/>
      <c r="C30" s="6" t="s">
        <v>709</v>
      </c>
      <c r="D30" s="22" t="s">
        <v>710</v>
      </c>
      <c r="E30" s="388">
        <v>11</v>
      </c>
      <c r="F30" s="47"/>
      <c r="G30" s="38"/>
    </row>
    <row r="31" spans="1:7" x14ac:dyDescent="0.3">
      <c r="A31" s="18"/>
      <c r="B31" s="19"/>
      <c r="C31" s="19"/>
      <c r="D31" s="19"/>
      <c r="E31" s="5"/>
      <c r="F31" s="19"/>
      <c r="G31" s="39"/>
    </row>
    <row r="32" spans="1:7" ht="22.8" x14ac:dyDescent="0.3">
      <c r="A32" s="20"/>
      <c r="B32" s="21"/>
      <c r="C32" s="6" t="s">
        <v>711</v>
      </c>
      <c r="D32" s="22" t="s">
        <v>710</v>
      </c>
      <c r="E32" s="388">
        <v>11</v>
      </c>
      <c r="F32" s="47"/>
      <c r="G32" s="38"/>
    </row>
    <row r="33" spans="1:7" x14ac:dyDescent="0.3">
      <c r="A33" s="18"/>
      <c r="B33" s="19"/>
      <c r="C33" s="19"/>
      <c r="D33" s="19"/>
      <c r="E33" s="5"/>
      <c r="F33" s="19"/>
      <c r="G33" s="39"/>
    </row>
    <row r="34" spans="1:7" x14ac:dyDescent="0.3">
      <c r="A34" s="20"/>
      <c r="B34" s="21"/>
      <c r="C34" s="6" t="s">
        <v>788</v>
      </c>
      <c r="D34" s="22" t="s">
        <v>263</v>
      </c>
      <c r="E34" s="388">
        <v>2</v>
      </c>
      <c r="F34" s="47"/>
      <c r="G34" s="38"/>
    </row>
    <row r="35" spans="1:7" x14ac:dyDescent="0.3">
      <c r="A35" s="18"/>
      <c r="B35" s="19"/>
      <c r="C35" s="19"/>
      <c r="D35" s="19"/>
      <c r="E35" s="5"/>
      <c r="F35" s="19"/>
      <c r="G35" s="39"/>
    </row>
    <row r="36" spans="1:7" ht="57" x14ac:dyDescent="0.3">
      <c r="A36" s="20"/>
      <c r="B36" s="21"/>
      <c r="C36" s="6" t="s">
        <v>806</v>
      </c>
      <c r="D36" s="22" t="s">
        <v>492</v>
      </c>
      <c r="E36" s="388">
        <v>4</v>
      </c>
      <c r="F36" s="47"/>
      <c r="G36" s="38"/>
    </row>
    <row r="37" spans="1:7" x14ac:dyDescent="0.3">
      <c r="A37" s="18"/>
      <c r="B37" s="19"/>
      <c r="C37" s="19"/>
      <c r="D37" s="19"/>
      <c r="E37" s="5"/>
      <c r="F37" s="19"/>
      <c r="G37" s="39"/>
    </row>
    <row r="38" spans="1:7" ht="34.200000000000003" x14ac:dyDescent="0.3">
      <c r="A38" s="20"/>
      <c r="B38" s="21"/>
      <c r="C38" s="6" t="s">
        <v>807</v>
      </c>
      <c r="D38" s="22" t="s">
        <v>263</v>
      </c>
      <c r="E38" s="388">
        <v>13.1</v>
      </c>
      <c r="F38" s="47"/>
      <c r="G38" s="38"/>
    </row>
    <row r="39" spans="1:7" x14ac:dyDescent="0.3">
      <c r="A39" s="18"/>
      <c r="B39" s="19"/>
      <c r="C39" s="19"/>
      <c r="D39" s="19"/>
      <c r="E39" s="5"/>
      <c r="F39" s="19"/>
      <c r="G39" s="39"/>
    </row>
    <row r="40" spans="1:7" x14ac:dyDescent="0.3">
      <c r="A40" s="20"/>
      <c r="B40" s="21"/>
      <c r="C40" s="49" t="s">
        <v>2108</v>
      </c>
      <c r="D40" s="22"/>
      <c r="E40" s="388"/>
      <c r="F40" s="47"/>
      <c r="G40" s="38"/>
    </row>
    <row r="41" spans="1:7" x14ac:dyDescent="0.3">
      <c r="A41" s="18"/>
      <c r="B41" s="19"/>
      <c r="C41" s="19"/>
      <c r="D41" s="19"/>
      <c r="E41" s="5"/>
      <c r="F41" s="19"/>
      <c r="G41" s="39"/>
    </row>
    <row r="42" spans="1:7" ht="22.8" x14ac:dyDescent="0.3">
      <c r="A42" s="20"/>
      <c r="B42" s="21"/>
      <c r="C42" s="6" t="s">
        <v>512</v>
      </c>
      <c r="D42" s="22" t="s">
        <v>17</v>
      </c>
      <c r="E42" s="388">
        <v>1</v>
      </c>
      <c r="F42" s="47"/>
      <c r="G42" s="38"/>
    </row>
    <row r="43" spans="1:7" x14ac:dyDescent="0.3">
      <c r="A43" s="18"/>
      <c r="B43" s="19"/>
      <c r="C43" s="19"/>
      <c r="D43" s="19"/>
      <c r="E43" s="5"/>
      <c r="F43" s="19"/>
      <c r="G43" s="39"/>
    </row>
    <row r="44" spans="1:7" ht="22.8" x14ac:dyDescent="0.3">
      <c r="A44" s="20"/>
      <c r="B44" s="21"/>
      <c r="C44" s="6" t="s">
        <v>789</v>
      </c>
      <c r="D44" s="22" t="s">
        <v>396</v>
      </c>
      <c r="E44" s="388">
        <v>1</v>
      </c>
      <c r="F44" s="47"/>
      <c r="G44" s="38"/>
    </row>
    <row r="45" spans="1:7" x14ac:dyDescent="0.3">
      <c r="A45" s="18"/>
      <c r="B45" s="19"/>
      <c r="C45" s="19"/>
      <c r="D45" s="19"/>
      <c r="E45" s="5"/>
      <c r="F45" s="19"/>
      <c r="G45" s="39"/>
    </row>
    <row r="46" spans="1:7" ht="22.8" x14ac:dyDescent="0.3">
      <c r="A46" s="20"/>
      <c r="B46" s="21"/>
      <c r="C46" s="6" t="s">
        <v>694</v>
      </c>
      <c r="D46" s="22" t="s">
        <v>695</v>
      </c>
      <c r="E46" s="388">
        <v>0.1</v>
      </c>
      <c r="F46" s="47"/>
      <c r="G46" s="38"/>
    </row>
    <row r="47" spans="1:7" x14ac:dyDescent="0.3">
      <c r="A47" s="18"/>
      <c r="B47" s="19"/>
      <c r="C47" s="19"/>
      <c r="D47" s="19"/>
      <c r="E47" s="5"/>
      <c r="F47" s="19"/>
      <c r="G47" s="39"/>
    </row>
    <row r="48" spans="1:7" x14ac:dyDescent="0.3">
      <c r="A48" s="68"/>
      <c r="B48" s="51"/>
      <c r="C48" s="63"/>
      <c r="D48" s="60"/>
      <c r="E48" s="190"/>
      <c r="F48" s="66"/>
      <c r="G48" s="62"/>
    </row>
    <row r="49" spans="1:7" ht="8.4" customHeight="1" x14ac:dyDescent="0.3">
      <c r="A49" s="18"/>
      <c r="B49" s="19"/>
      <c r="C49" s="19"/>
      <c r="D49" s="19"/>
      <c r="E49" s="5"/>
      <c r="F49" s="19"/>
      <c r="G49" s="39"/>
    </row>
    <row r="50" spans="1:7" x14ac:dyDescent="0.3">
      <c r="A50" s="24" t="s">
        <v>39</v>
      </c>
      <c r="B50" s="25"/>
      <c r="C50" s="26"/>
      <c r="D50" s="27"/>
      <c r="E50" s="199"/>
      <c r="F50" s="28"/>
      <c r="G50" s="37"/>
    </row>
    <row r="51" spans="1:7" ht="10.199999999999999" customHeight="1" x14ac:dyDescent="0.3">
      <c r="A51" s="9"/>
      <c r="B51" s="9"/>
      <c r="C51" s="30"/>
      <c r="D51" s="9"/>
      <c r="E51" s="9"/>
      <c r="F51" s="9"/>
      <c r="G51" s="9"/>
    </row>
    <row r="52" spans="1:7" x14ac:dyDescent="0.3">
      <c r="A52" s="35" t="str">
        <f>$A$1</f>
        <v xml:space="preserve">TSHIAME WWTW REFURBISHMENT </v>
      </c>
      <c r="B52" s="32"/>
      <c r="C52" s="32"/>
      <c r="D52" s="32"/>
      <c r="E52" s="32"/>
      <c r="F52" s="32"/>
      <c r="G52" s="32"/>
    </row>
    <row r="53" spans="1:7" x14ac:dyDescent="0.3">
      <c r="A53" s="31" t="s">
        <v>40</v>
      </c>
      <c r="B53" s="32"/>
      <c r="C53" s="32"/>
      <c r="D53" s="32"/>
      <c r="E53" s="32"/>
      <c r="F53" s="32"/>
      <c r="G53" s="32"/>
    </row>
    <row r="54" spans="1:7" x14ac:dyDescent="0.3">
      <c r="A54" s="9"/>
      <c r="B54" s="9"/>
      <c r="C54" s="9"/>
      <c r="D54" s="544" t="s">
        <v>1996</v>
      </c>
      <c r="E54" s="545" t="s">
        <v>173</v>
      </c>
      <c r="F54" s="545" t="s">
        <v>173</v>
      </c>
      <c r="G54" s="545" t="s">
        <v>173</v>
      </c>
    </row>
    <row r="55" spans="1:7" ht="22.8" x14ac:dyDescent="0.3">
      <c r="A55" s="11" t="s">
        <v>5</v>
      </c>
      <c r="B55" s="11" t="s">
        <v>0</v>
      </c>
      <c r="C55" s="11" t="s">
        <v>1</v>
      </c>
      <c r="D55" s="11" t="s">
        <v>2</v>
      </c>
      <c r="E55" s="4" t="s">
        <v>3</v>
      </c>
      <c r="F55" s="11" t="s">
        <v>6</v>
      </c>
      <c r="G55" s="12" t="s">
        <v>4</v>
      </c>
    </row>
    <row r="56" spans="1:7" x14ac:dyDescent="0.3">
      <c r="A56" s="24" t="s">
        <v>41</v>
      </c>
      <c r="B56" s="25"/>
      <c r="C56" s="26"/>
      <c r="D56" s="27"/>
      <c r="E56" s="199"/>
      <c r="F56" s="28"/>
      <c r="G56" s="29"/>
    </row>
    <row r="57" spans="1:7" x14ac:dyDescent="0.3">
      <c r="A57" s="18"/>
      <c r="B57" s="19"/>
      <c r="C57" s="19"/>
      <c r="D57" s="19"/>
      <c r="E57" s="5"/>
      <c r="F57" s="19"/>
      <c r="G57" s="39"/>
    </row>
    <row r="58" spans="1:7" x14ac:dyDescent="0.3">
      <c r="A58" s="20"/>
      <c r="B58" s="21"/>
      <c r="C58" s="49" t="s">
        <v>653</v>
      </c>
      <c r="D58" s="22"/>
      <c r="E58" s="388"/>
      <c r="F58" s="47"/>
      <c r="G58" s="38"/>
    </row>
    <row r="59" spans="1:7" x14ac:dyDescent="0.3">
      <c r="A59" s="18"/>
      <c r="B59" s="19"/>
      <c r="C59" s="19"/>
      <c r="D59" s="19"/>
      <c r="E59" s="5"/>
      <c r="F59" s="19"/>
      <c r="G59" s="39"/>
    </row>
    <row r="60" spans="1:7" ht="22.8" x14ac:dyDescent="0.3">
      <c r="A60" s="20"/>
      <c r="B60" s="21"/>
      <c r="C60" s="6" t="s">
        <v>513</v>
      </c>
      <c r="D60" s="22" t="s">
        <v>396</v>
      </c>
      <c r="E60" s="388">
        <v>3695</v>
      </c>
      <c r="F60" s="47"/>
      <c r="G60" s="38"/>
    </row>
    <row r="61" spans="1:7" x14ac:dyDescent="0.3">
      <c r="A61" s="18"/>
      <c r="B61" s="19"/>
      <c r="C61" s="19"/>
      <c r="D61" s="19"/>
      <c r="E61" s="5"/>
      <c r="F61" s="19"/>
      <c r="G61" s="39"/>
    </row>
    <row r="62" spans="1:7" ht="22.8" x14ac:dyDescent="0.3">
      <c r="A62" s="20"/>
      <c r="B62" s="21"/>
      <c r="C62" s="6" t="s">
        <v>514</v>
      </c>
      <c r="D62" s="22" t="s">
        <v>396</v>
      </c>
      <c r="E62" s="388">
        <v>3203</v>
      </c>
      <c r="F62" s="47"/>
      <c r="G62" s="38"/>
    </row>
    <row r="63" spans="1:7" x14ac:dyDescent="0.3">
      <c r="A63" s="18"/>
      <c r="B63" s="19"/>
      <c r="C63" s="19"/>
      <c r="D63" s="19"/>
      <c r="E63" s="5"/>
      <c r="F63" s="19"/>
      <c r="G63" s="39"/>
    </row>
    <row r="64" spans="1:7" x14ac:dyDescent="0.3">
      <c r="A64" s="20"/>
      <c r="B64" s="21"/>
      <c r="C64" s="6" t="s">
        <v>515</v>
      </c>
      <c r="D64" s="22" t="s">
        <v>396</v>
      </c>
      <c r="E64" s="388">
        <v>3203</v>
      </c>
      <c r="F64" s="47"/>
      <c r="G64" s="38"/>
    </row>
    <row r="65" spans="1:7" x14ac:dyDescent="0.3">
      <c r="A65" s="18"/>
      <c r="B65" s="19"/>
      <c r="C65" s="19"/>
      <c r="D65" s="19"/>
      <c r="E65" s="5"/>
      <c r="F65" s="19"/>
      <c r="G65" s="39"/>
    </row>
    <row r="66" spans="1:7" ht="22.8" x14ac:dyDescent="0.3">
      <c r="A66" s="20"/>
      <c r="B66" s="21"/>
      <c r="C66" s="6" t="s">
        <v>516</v>
      </c>
      <c r="D66" s="22" t="s">
        <v>396</v>
      </c>
      <c r="E66" s="388">
        <v>65</v>
      </c>
      <c r="F66" s="47"/>
      <c r="G66" s="38"/>
    </row>
    <row r="67" spans="1:7" x14ac:dyDescent="0.3">
      <c r="A67" s="18"/>
      <c r="B67" s="19"/>
      <c r="C67" s="19"/>
      <c r="D67" s="19"/>
      <c r="E67" s="5"/>
      <c r="F67" s="19"/>
      <c r="G67" s="39"/>
    </row>
    <row r="68" spans="1:7" ht="22.8" x14ac:dyDescent="0.3">
      <c r="A68" s="20"/>
      <c r="B68" s="21"/>
      <c r="C68" s="6" t="s">
        <v>517</v>
      </c>
      <c r="D68" s="22" t="s">
        <v>396</v>
      </c>
      <c r="E68" s="388">
        <v>71</v>
      </c>
      <c r="F68" s="47"/>
      <c r="G68" s="38"/>
    </row>
    <row r="69" spans="1:7" x14ac:dyDescent="0.3">
      <c r="A69" s="18"/>
      <c r="B69" s="19"/>
      <c r="C69" s="19"/>
      <c r="D69" s="19"/>
      <c r="E69" s="5"/>
      <c r="F69" s="19"/>
      <c r="G69" s="39"/>
    </row>
    <row r="70" spans="1:7" ht="22.8" x14ac:dyDescent="0.3">
      <c r="A70" s="20"/>
      <c r="B70" s="21"/>
      <c r="C70" s="6" t="s">
        <v>518</v>
      </c>
      <c r="D70" s="22" t="s">
        <v>396</v>
      </c>
      <c r="E70" s="388">
        <v>73</v>
      </c>
      <c r="F70" s="47"/>
      <c r="G70" s="38"/>
    </row>
    <row r="71" spans="1:7" x14ac:dyDescent="0.3">
      <c r="A71" s="18"/>
      <c r="B71" s="19"/>
      <c r="C71" s="19"/>
      <c r="D71" s="19"/>
      <c r="E71" s="5"/>
      <c r="F71" s="19"/>
      <c r="G71" s="39"/>
    </row>
    <row r="72" spans="1:7" ht="22.8" x14ac:dyDescent="0.3">
      <c r="A72" s="20"/>
      <c r="B72" s="21"/>
      <c r="C72" s="6" t="s">
        <v>519</v>
      </c>
      <c r="D72" s="22" t="s">
        <v>396</v>
      </c>
      <c r="E72" s="388">
        <v>74</v>
      </c>
      <c r="F72" s="47"/>
      <c r="G72" s="38"/>
    </row>
    <row r="73" spans="1:7" x14ac:dyDescent="0.3">
      <c r="A73" s="18"/>
      <c r="B73" s="19"/>
      <c r="C73" s="19"/>
      <c r="D73" s="19"/>
      <c r="E73" s="5"/>
      <c r="F73" s="19"/>
      <c r="G73" s="39"/>
    </row>
    <row r="74" spans="1:7" ht="22.8" x14ac:dyDescent="0.3">
      <c r="A74" s="20"/>
      <c r="B74" s="21"/>
      <c r="C74" s="6" t="s">
        <v>520</v>
      </c>
      <c r="D74" s="22" t="s">
        <v>396</v>
      </c>
      <c r="E74" s="388">
        <v>75</v>
      </c>
      <c r="F74" s="47"/>
      <c r="G74" s="38"/>
    </row>
    <row r="75" spans="1:7" x14ac:dyDescent="0.3">
      <c r="A75" s="18"/>
      <c r="B75" s="19"/>
      <c r="C75" s="19"/>
      <c r="D75" s="19"/>
      <c r="E75" s="5"/>
      <c r="F75" s="19"/>
      <c r="G75" s="39"/>
    </row>
    <row r="76" spans="1:7" ht="22.8" x14ac:dyDescent="0.3">
      <c r="A76" s="20"/>
      <c r="B76" s="21"/>
      <c r="C76" s="6" t="s">
        <v>521</v>
      </c>
      <c r="D76" s="22" t="s">
        <v>263</v>
      </c>
      <c r="E76" s="388">
        <v>56</v>
      </c>
      <c r="F76" s="47"/>
      <c r="G76" s="38"/>
    </row>
    <row r="77" spans="1:7" x14ac:dyDescent="0.3">
      <c r="A77" s="18"/>
      <c r="B77" s="19"/>
      <c r="C77" s="19"/>
      <c r="D77" s="19"/>
      <c r="E77" s="5"/>
      <c r="F77" s="19"/>
      <c r="G77" s="39"/>
    </row>
    <row r="78" spans="1:7" ht="22.8" x14ac:dyDescent="0.3">
      <c r="A78" s="20"/>
      <c r="B78" s="21"/>
      <c r="C78" s="6" t="s">
        <v>522</v>
      </c>
      <c r="D78" s="22" t="s">
        <v>393</v>
      </c>
      <c r="E78" s="388">
        <v>1</v>
      </c>
      <c r="F78" s="47"/>
      <c r="G78" s="38"/>
    </row>
    <row r="79" spans="1:7" x14ac:dyDescent="0.3">
      <c r="A79" s="18"/>
      <c r="B79" s="19"/>
      <c r="C79" s="19"/>
      <c r="D79" s="19"/>
      <c r="E79" s="5"/>
      <c r="F79" s="19"/>
      <c r="G79" s="39"/>
    </row>
    <row r="80" spans="1:7" x14ac:dyDescent="0.3">
      <c r="A80" s="20"/>
      <c r="B80" s="21"/>
      <c r="C80" s="6" t="s">
        <v>790</v>
      </c>
      <c r="D80" s="22" t="s">
        <v>705</v>
      </c>
      <c r="E80" s="388">
        <v>4807</v>
      </c>
      <c r="F80" s="47"/>
      <c r="G80" s="38"/>
    </row>
    <row r="81" spans="1:7" x14ac:dyDescent="0.3">
      <c r="A81" s="18"/>
      <c r="B81" s="19"/>
      <c r="C81" s="19"/>
      <c r="D81" s="19"/>
      <c r="E81" s="5"/>
      <c r="F81" s="19"/>
      <c r="G81" s="39"/>
    </row>
    <row r="82" spans="1:7" ht="28.8" x14ac:dyDescent="0.3">
      <c r="A82" s="20"/>
      <c r="B82" s="21"/>
      <c r="C82" s="6" t="s">
        <v>791</v>
      </c>
      <c r="D82" s="22" t="s">
        <v>705</v>
      </c>
      <c r="E82" s="388">
        <v>4127</v>
      </c>
      <c r="F82" s="47"/>
      <c r="G82" s="38"/>
    </row>
    <row r="83" spans="1:7" x14ac:dyDescent="0.3">
      <c r="A83" s="18"/>
      <c r="B83" s="19"/>
      <c r="C83" s="19"/>
      <c r="D83" s="19"/>
      <c r="E83" s="5"/>
      <c r="F83" s="19"/>
      <c r="G83" s="39"/>
    </row>
    <row r="84" spans="1:7" ht="28.8" x14ac:dyDescent="0.3">
      <c r="A84" s="20"/>
      <c r="B84" s="21"/>
      <c r="C84" s="6" t="s">
        <v>792</v>
      </c>
      <c r="D84" s="22" t="s">
        <v>705</v>
      </c>
      <c r="E84" s="388">
        <v>410</v>
      </c>
      <c r="F84" s="47"/>
      <c r="G84" s="38"/>
    </row>
    <row r="85" spans="1:7" x14ac:dyDescent="0.3">
      <c r="A85" s="18"/>
      <c r="B85" s="19"/>
      <c r="C85" s="19"/>
      <c r="D85" s="19"/>
      <c r="E85" s="5"/>
      <c r="F85" s="19"/>
      <c r="G85" s="39"/>
    </row>
    <row r="86" spans="1:7" x14ac:dyDescent="0.3">
      <c r="A86" s="422"/>
      <c r="B86" s="376"/>
      <c r="C86" s="376"/>
      <c r="D86" s="376"/>
      <c r="E86" s="98"/>
      <c r="F86" s="376"/>
      <c r="G86" s="377"/>
    </row>
    <row r="87" spans="1:7" x14ac:dyDescent="0.3">
      <c r="A87" s="18"/>
      <c r="B87" s="19"/>
      <c r="C87" s="19"/>
      <c r="D87" s="19"/>
      <c r="E87" s="5"/>
      <c r="F87" s="19"/>
      <c r="G87" s="39"/>
    </row>
    <row r="88" spans="1:7" ht="72" x14ac:dyDescent="0.3">
      <c r="A88" s="20"/>
      <c r="B88" s="21"/>
      <c r="C88" s="6" t="s">
        <v>2135</v>
      </c>
      <c r="D88" s="22" t="s">
        <v>492</v>
      </c>
      <c r="E88" s="388">
        <v>1.4</v>
      </c>
      <c r="F88" s="47"/>
      <c r="G88" s="38"/>
    </row>
    <row r="89" spans="1:7" x14ac:dyDescent="0.3">
      <c r="A89" s="18"/>
      <c r="B89" s="19"/>
      <c r="C89" s="5"/>
      <c r="D89" s="19"/>
      <c r="E89" s="5"/>
      <c r="F89" s="19"/>
      <c r="G89" s="39"/>
    </row>
    <row r="90" spans="1:7" ht="43.2" x14ac:dyDescent="0.3">
      <c r="A90" s="20"/>
      <c r="B90" s="21"/>
      <c r="C90" s="6" t="s">
        <v>2136</v>
      </c>
      <c r="D90" s="22" t="s">
        <v>263</v>
      </c>
      <c r="E90" s="388">
        <v>4.1999999999999993</v>
      </c>
      <c r="F90" s="47"/>
      <c r="G90" s="38"/>
    </row>
    <row r="91" spans="1:7" x14ac:dyDescent="0.3">
      <c r="A91" s="18"/>
      <c r="B91" s="19"/>
      <c r="C91" s="19"/>
      <c r="D91" s="19"/>
      <c r="E91" s="5"/>
      <c r="F91" s="19"/>
      <c r="G91" s="39"/>
    </row>
    <row r="92" spans="1:7" x14ac:dyDescent="0.3">
      <c r="A92" s="422"/>
      <c r="B92" s="376"/>
      <c r="C92" s="376"/>
      <c r="D92" s="376"/>
      <c r="E92" s="98"/>
      <c r="F92" s="376"/>
      <c r="G92" s="377"/>
    </row>
    <row r="93" spans="1:7" x14ac:dyDescent="0.3">
      <c r="A93" s="18"/>
      <c r="B93" s="19"/>
      <c r="C93" s="19"/>
      <c r="D93" s="19"/>
      <c r="E93" s="5"/>
      <c r="F93" s="19"/>
      <c r="G93" s="39"/>
    </row>
    <row r="94" spans="1:7" ht="57" x14ac:dyDescent="0.3">
      <c r="A94" s="20"/>
      <c r="B94" s="21"/>
      <c r="C94" s="6" t="s">
        <v>806</v>
      </c>
      <c r="D94" s="22" t="s">
        <v>492</v>
      </c>
      <c r="E94" s="388">
        <v>24</v>
      </c>
      <c r="F94" s="47"/>
      <c r="G94" s="38"/>
    </row>
    <row r="95" spans="1:7" x14ac:dyDescent="0.3">
      <c r="A95" s="18"/>
      <c r="B95" s="19"/>
      <c r="C95" s="19"/>
      <c r="D95" s="19"/>
      <c r="E95" s="5"/>
      <c r="F95" s="19"/>
      <c r="G95" s="39"/>
    </row>
    <row r="96" spans="1:7" ht="34.200000000000003" x14ac:dyDescent="0.3">
      <c r="A96" s="20"/>
      <c r="B96" s="21"/>
      <c r="C96" s="6" t="s">
        <v>807</v>
      </c>
      <c r="D96" s="22" t="s">
        <v>263</v>
      </c>
      <c r="E96" s="388">
        <v>6.67</v>
      </c>
      <c r="F96" s="47"/>
      <c r="G96" s="38"/>
    </row>
    <row r="97" spans="1:7" x14ac:dyDescent="0.3">
      <c r="A97" s="18"/>
      <c r="B97" s="19"/>
      <c r="C97" s="19"/>
      <c r="D97" s="19"/>
      <c r="E97" s="5"/>
      <c r="F97" s="19"/>
      <c r="G97" s="39"/>
    </row>
    <row r="98" spans="1:7" x14ac:dyDescent="0.3">
      <c r="A98" s="24" t="s">
        <v>62</v>
      </c>
      <c r="B98" s="25"/>
      <c r="C98" s="26"/>
      <c r="D98" s="27"/>
      <c r="E98" s="199"/>
      <c r="F98" s="28"/>
      <c r="G98" s="37"/>
    </row>
    <row r="99" spans="1:7" x14ac:dyDescent="0.3">
      <c r="A99" s="9"/>
      <c r="B99" s="9"/>
      <c r="C99" s="30"/>
      <c r="D99" s="9"/>
      <c r="E99" s="9"/>
      <c r="F99" s="9"/>
      <c r="G99" s="9"/>
    </row>
    <row r="100" spans="1:7" x14ac:dyDescent="0.3">
      <c r="C100" s="30"/>
    </row>
  </sheetData>
  <mergeCells count="2">
    <mergeCell ref="D4:G4"/>
    <mergeCell ref="D54:G54"/>
  </mergeCells>
  <phoneticPr fontId="5" type="noConversion"/>
  <pageMargins left="0.39370078740157483" right="0.31496062992125984" top="0.15748031496062992" bottom="7.874015748031496E-2" header="0" footer="0"/>
  <pageSetup paperSize="9" scale="78" fitToHeight="0" orientation="portrait"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9E50-AA53-4C4D-80A4-FFF0D89967E3}">
  <sheetPr>
    <tabColor theme="3" tint="0.89999084444715716"/>
    <pageSetUpPr fitToPage="1"/>
  </sheetPr>
  <dimension ref="A1:I159"/>
  <sheetViews>
    <sheetView view="pageBreakPreview" zoomScale="70" zoomScaleNormal="100" zoomScaleSheetLayoutView="70" workbookViewId="0">
      <pane xSplit="3" ySplit="6" topLeftCell="D7" activePane="bottomRight" state="frozen"/>
      <selection activeCell="A3" sqref="A3"/>
      <selection pane="topRight" activeCell="A3" sqref="A3"/>
      <selection pane="bottomLeft" activeCell="A3" sqref="A3"/>
      <selection pane="bottomRight" activeCell="A158" sqref="A158"/>
    </sheetView>
  </sheetViews>
  <sheetFormatPr defaultRowHeight="14.4" x14ac:dyDescent="0.3"/>
  <cols>
    <col min="1" max="1" width="7.6640625" customWidth="1"/>
    <col min="2" max="2" width="11.5546875" customWidth="1"/>
    <col min="3" max="3" width="54" customWidth="1"/>
    <col min="5" max="5" width="7.33203125" style="353" customWidth="1"/>
    <col min="6" max="6" width="12.44140625" customWidth="1"/>
    <col min="7" max="7" width="18.33203125" customWidth="1"/>
  </cols>
  <sheetData>
    <row r="1" spans="1:9" x14ac:dyDescent="0.3">
      <c r="A1" s="2" t="str">
        <f>Summary!B1</f>
        <v xml:space="preserve">TSHIAME WWTW REFURBISHMENT </v>
      </c>
    </row>
    <row r="2" spans="1:9" x14ac:dyDescent="0.3">
      <c r="A2" s="1" t="str">
        <f>Summary!B2</f>
        <v>SCHEDULE OF QUANTITIES</v>
      </c>
    </row>
    <row r="3" spans="1:9" x14ac:dyDescent="0.3">
      <c r="A3" s="353" t="str">
        <f>Summary!B3</f>
        <v>TENDER NO:  SCM/BID33/2025/2026</v>
      </c>
      <c r="B3" s="1"/>
    </row>
    <row r="4" spans="1:9" ht="19.95" customHeight="1" x14ac:dyDescent="0.3">
      <c r="A4" s="3"/>
      <c r="B4" s="3"/>
      <c r="C4" s="3"/>
      <c r="D4" s="3"/>
      <c r="E4" s="354"/>
      <c r="F4" s="3"/>
      <c r="G4" s="3"/>
      <c r="H4" s="3"/>
      <c r="I4" s="3"/>
    </row>
    <row r="5" spans="1:9" ht="31.2" customHeight="1" x14ac:dyDescent="0.3">
      <c r="A5" s="9"/>
      <c r="B5" s="9"/>
      <c r="C5" s="9"/>
      <c r="D5" s="544" t="s">
        <v>1998</v>
      </c>
      <c r="E5" s="545" t="s">
        <v>177</v>
      </c>
      <c r="F5" s="545" t="s">
        <v>177</v>
      </c>
      <c r="G5" s="545" t="s">
        <v>177</v>
      </c>
      <c r="H5" s="3"/>
      <c r="I5" s="3"/>
    </row>
    <row r="6" spans="1:9" ht="22.8" x14ac:dyDescent="0.3">
      <c r="A6" s="11" t="s">
        <v>5</v>
      </c>
      <c r="B6" s="11" t="s">
        <v>0</v>
      </c>
      <c r="C6" s="11" t="s">
        <v>1</v>
      </c>
      <c r="D6" s="11" t="s">
        <v>2</v>
      </c>
      <c r="E6" s="4" t="s">
        <v>3</v>
      </c>
      <c r="F6" s="11" t="s">
        <v>6</v>
      </c>
      <c r="G6" s="12" t="s">
        <v>4</v>
      </c>
      <c r="H6" s="3"/>
      <c r="I6" s="3"/>
    </row>
    <row r="7" spans="1:9" ht="24" x14ac:dyDescent="0.3">
      <c r="A7" s="204" t="s">
        <v>1997</v>
      </c>
      <c r="B7" s="14"/>
      <c r="C7" s="49" t="s">
        <v>1998</v>
      </c>
      <c r="D7" s="22"/>
      <c r="E7" s="388"/>
      <c r="F7" s="17"/>
      <c r="G7" s="38"/>
    </row>
    <row r="8" spans="1:9" x14ac:dyDescent="0.3">
      <c r="A8" s="18"/>
      <c r="B8" s="19"/>
      <c r="C8" s="19"/>
      <c r="D8" s="19"/>
      <c r="E8" s="5"/>
      <c r="F8" s="19"/>
      <c r="G8" s="39"/>
    </row>
    <row r="9" spans="1:9" x14ac:dyDescent="0.3">
      <c r="A9" s="20"/>
      <c r="B9" s="21"/>
      <c r="C9" s="49" t="s">
        <v>585</v>
      </c>
      <c r="D9" s="22"/>
      <c r="E9" s="388"/>
      <c r="F9" s="38"/>
      <c r="G9" s="38"/>
    </row>
    <row r="10" spans="1:9" x14ac:dyDescent="0.3">
      <c r="A10" s="18"/>
      <c r="B10" s="19"/>
      <c r="C10" s="19"/>
      <c r="D10" s="19"/>
      <c r="E10" s="5"/>
      <c r="F10" s="39"/>
      <c r="G10" s="39"/>
    </row>
    <row r="11" spans="1:9" ht="22.8" x14ac:dyDescent="0.3">
      <c r="A11" s="20"/>
      <c r="B11" s="21"/>
      <c r="C11" s="6" t="s">
        <v>586</v>
      </c>
      <c r="D11" s="36" t="s">
        <v>396</v>
      </c>
      <c r="E11" s="388">
        <v>0.19200000000000003</v>
      </c>
      <c r="F11" s="216"/>
      <c r="G11" s="216"/>
    </row>
    <row r="12" spans="1:9" x14ac:dyDescent="0.3">
      <c r="A12" s="18"/>
      <c r="B12" s="19"/>
      <c r="C12" s="19"/>
      <c r="D12" s="19"/>
      <c r="E12" s="5"/>
      <c r="F12" s="39"/>
      <c r="G12" s="39"/>
    </row>
    <row r="13" spans="1:9" ht="22.8" x14ac:dyDescent="0.3">
      <c r="A13" s="33"/>
      <c r="B13" s="34"/>
      <c r="C13" s="397" t="s">
        <v>587</v>
      </c>
      <c r="D13" s="397" t="s">
        <v>393</v>
      </c>
      <c r="E13" s="397">
        <v>1</v>
      </c>
      <c r="F13" s="507"/>
      <c r="G13" s="507"/>
    </row>
    <row r="14" spans="1:9" x14ac:dyDescent="0.3">
      <c r="A14" s="18"/>
      <c r="B14" s="19"/>
      <c r="C14" s="5"/>
      <c r="D14" s="5"/>
      <c r="E14" s="5"/>
      <c r="F14" s="217"/>
      <c r="G14" s="217"/>
    </row>
    <row r="15" spans="1:9" x14ac:dyDescent="0.3">
      <c r="A15" s="20"/>
      <c r="B15" s="21"/>
      <c r="C15" s="49" t="s">
        <v>591</v>
      </c>
      <c r="D15" s="36"/>
      <c r="E15" s="510"/>
      <c r="F15" s="216"/>
      <c r="G15" s="216"/>
    </row>
    <row r="16" spans="1:9" x14ac:dyDescent="0.3">
      <c r="A16" s="18"/>
      <c r="B16" s="19"/>
      <c r="C16" s="5"/>
      <c r="D16" s="5"/>
      <c r="E16" s="5"/>
      <c r="F16" s="217"/>
      <c r="G16" s="217"/>
    </row>
    <row r="17" spans="1:7" x14ac:dyDescent="0.3">
      <c r="A17" s="20"/>
      <c r="B17" s="21"/>
      <c r="C17" s="6" t="s">
        <v>592</v>
      </c>
      <c r="D17" s="36" t="s">
        <v>508</v>
      </c>
      <c r="E17" s="510">
        <v>1</v>
      </c>
      <c r="F17" s="216">
        <v>60000</v>
      </c>
      <c r="G17" s="216">
        <f t="shared" ref="G17" si="0">E17*F17</f>
        <v>60000</v>
      </c>
    </row>
    <row r="18" spans="1:7" x14ac:dyDescent="0.3">
      <c r="A18" s="52"/>
      <c r="B18" s="53"/>
      <c r="C18" s="96"/>
      <c r="D18" s="96"/>
      <c r="E18" s="96"/>
      <c r="F18" s="193"/>
      <c r="G18" s="193"/>
    </row>
    <row r="19" spans="1:7" x14ac:dyDescent="0.3">
      <c r="A19" s="50"/>
      <c r="B19" s="51"/>
      <c r="C19" s="63" t="s">
        <v>593</v>
      </c>
      <c r="D19" s="189" t="s">
        <v>17</v>
      </c>
      <c r="E19" s="511">
        <v>1</v>
      </c>
      <c r="F19" s="192"/>
      <c r="G19" s="192"/>
    </row>
    <row r="20" spans="1:7" x14ac:dyDescent="0.3">
      <c r="A20" s="52"/>
      <c r="B20" s="53"/>
      <c r="C20" s="96"/>
      <c r="D20" s="96"/>
      <c r="E20" s="96"/>
      <c r="F20" s="193"/>
      <c r="G20" s="193"/>
    </row>
    <row r="21" spans="1:7" ht="58.8" x14ac:dyDescent="0.3">
      <c r="A21" s="50"/>
      <c r="B21" s="51"/>
      <c r="C21" s="424" t="s">
        <v>2137</v>
      </c>
      <c r="D21" s="508" t="s">
        <v>492</v>
      </c>
      <c r="E21" s="512">
        <v>4.9000000000000004</v>
      </c>
      <c r="F21" s="457"/>
      <c r="G21" s="457"/>
    </row>
    <row r="22" spans="1:7" x14ac:dyDescent="0.3">
      <c r="A22" s="52"/>
      <c r="B22" s="53"/>
      <c r="C22" s="96"/>
      <c r="D22" s="96"/>
      <c r="E22" s="96"/>
      <c r="F22" s="193"/>
      <c r="G22" s="193"/>
    </row>
    <row r="23" spans="1:7" ht="34.799999999999997" x14ac:dyDescent="0.3">
      <c r="A23" s="50"/>
      <c r="B23" s="51"/>
      <c r="C23" s="424" t="s">
        <v>2138</v>
      </c>
      <c r="D23" s="508" t="s">
        <v>263</v>
      </c>
      <c r="E23" s="512">
        <v>0</v>
      </c>
      <c r="F23" s="457"/>
      <c r="G23" s="457"/>
    </row>
    <row r="24" spans="1:7" x14ac:dyDescent="0.3">
      <c r="A24" s="52"/>
      <c r="B24" s="53"/>
      <c r="C24" s="96"/>
      <c r="D24" s="96"/>
      <c r="E24" s="96"/>
      <c r="F24" s="193"/>
      <c r="G24" s="193"/>
    </row>
    <row r="25" spans="1:7" x14ac:dyDescent="0.3">
      <c r="A25" s="50"/>
      <c r="B25" s="51"/>
      <c r="C25" s="122" t="s">
        <v>654</v>
      </c>
      <c r="D25" s="189"/>
      <c r="E25" s="511"/>
      <c r="F25" s="192"/>
      <c r="G25" s="192"/>
    </row>
    <row r="26" spans="1:7" x14ac:dyDescent="0.3">
      <c r="A26" s="52"/>
      <c r="B26" s="53"/>
      <c r="C26" s="96"/>
      <c r="D26" s="96"/>
      <c r="E26" s="96"/>
      <c r="F26" s="193"/>
      <c r="G26" s="193"/>
    </row>
    <row r="27" spans="1:7" x14ac:dyDescent="0.3">
      <c r="A27" s="50"/>
      <c r="B27" s="51"/>
      <c r="C27" s="63" t="s">
        <v>594</v>
      </c>
      <c r="D27" s="189" t="s">
        <v>396</v>
      </c>
      <c r="E27" s="511">
        <v>0.62</v>
      </c>
      <c r="F27" s="192"/>
      <c r="G27" s="192"/>
    </row>
    <row r="28" spans="1:7" x14ac:dyDescent="0.3">
      <c r="A28" s="52"/>
      <c r="B28" s="53"/>
      <c r="C28" s="96"/>
      <c r="D28" s="96"/>
      <c r="E28" s="96"/>
      <c r="F28" s="193"/>
      <c r="G28" s="193"/>
    </row>
    <row r="29" spans="1:7" x14ac:dyDescent="0.3">
      <c r="A29" s="50"/>
      <c r="B29" s="51"/>
      <c r="C29" s="63" t="s">
        <v>595</v>
      </c>
      <c r="D29" s="189" t="s">
        <v>492</v>
      </c>
      <c r="E29" s="511">
        <v>41</v>
      </c>
      <c r="F29" s="192"/>
      <c r="G29" s="192"/>
    </row>
    <row r="30" spans="1:7" x14ac:dyDescent="0.3">
      <c r="A30" s="52"/>
      <c r="B30" s="53"/>
      <c r="C30" s="96"/>
      <c r="D30" s="96"/>
      <c r="E30" s="96"/>
      <c r="F30" s="193"/>
      <c r="G30" s="193"/>
    </row>
    <row r="31" spans="1:7" x14ac:dyDescent="0.3">
      <c r="A31" s="50"/>
      <c r="B31" s="51"/>
      <c r="C31" s="63" t="s">
        <v>596</v>
      </c>
      <c r="D31" s="189" t="s">
        <v>17</v>
      </c>
      <c r="E31" s="511">
        <v>2</v>
      </c>
      <c r="F31" s="192"/>
      <c r="G31" s="192"/>
    </row>
    <row r="32" spans="1:7" x14ac:dyDescent="0.3">
      <c r="A32" s="52"/>
      <c r="B32" s="53"/>
      <c r="C32" s="96"/>
      <c r="D32" s="96"/>
      <c r="E32" s="96"/>
      <c r="F32" s="193"/>
      <c r="G32" s="193"/>
    </row>
    <row r="33" spans="1:7" ht="22.8" x14ac:dyDescent="0.3">
      <c r="A33" s="50"/>
      <c r="B33" s="51"/>
      <c r="C33" s="63" t="s">
        <v>597</v>
      </c>
      <c r="D33" s="189" t="s">
        <v>17</v>
      </c>
      <c r="E33" s="511">
        <v>2</v>
      </c>
      <c r="F33" s="192"/>
      <c r="G33" s="192"/>
    </row>
    <row r="34" spans="1:7" x14ac:dyDescent="0.3">
      <c r="A34" s="52"/>
      <c r="B34" s="53"/>
      <c r="C34" s="96"/>
      <c r="D34" s="96"/>
      <c r="E34" s="96"/>
      <c r="F34" s="193"/>
      <c r="G34" s="193"/>
    </row>
    <row r="35" spans="1:7" ht="22.8" x14ac:dyDescent="0.3">
      <c r="A35" s="20"/>
      <c r="B35" s="21"/>
      <c r="C35" s="6" t="s">
        <v>598</v>
      </c>
      <c r="D35" s="36" t="s">
        <v>508</v>
      </c>
      <c r="E35" s="510">
        <v>1</v>
      </c>
      <c r="F35" s="216">
        <v>10000</v>
      </c>
      <c r="G35" s="216">
        <v>10000</v>
      </c>
    </row>
    <row r="36" spans="1:7" x14ac:dyDescent="0.3">
      <c r="A36" s="52"/>
      <c r="B36" s="53"/>
      <c r="C36" s="96"/>
      <c r="D36" s="96"/>
      <c r="E36" s="96"/>
      <c r="F36" s="193"/>
      <c r="G36" s="193"/>
    </row>
    <row r="37" spans="1:7" ht="22.8" x14ac:dyDescent="0.3">
      <c r="A37" s="50"/>
      <c r="B37" s="51"/>
      <c r="C37" s="424" t="s">
        <v>796</v>
      </c>
      <c r="D37" s="508" t="s">
        <v>492</v>
      </c>
      <c r="E37" s="512">
        <v>14</v>
      </c>
      <c r="F37" s="509"/>
      <c r="G37" s="457"/>
    </row>
    <row r="38" spans="1:7" x14ac:dyDescent="0.3">
      <c r="A38" s="52"/>
      <c r="B38" s="53"/>
      <c r="C38" s="96"/>
      <c r="D38" s="96"/>
      <c r="E38" s="96"/>
      <c r="F38" s="193"/>
      <c r="G38" s="193"/>
    </row>
    <row r="39" spans="1:7" x14ac:dyDescent="0.3">
      <c r="A39" s="50"/>
      <c r="B39" s="51"/>
      <c r="C39" s="424" t="s">
        <v>783</v>
      </c>
      <c r="D39" s="508" t="s">
        <v>492</v>
      </c>
      <c r="E39" s="512">
        <v>34.1</v>
      </c>
      <c r="F39" s="509"/>
      <c r="G39" s="457"/>
    </row>
    <row r="40" spans="1:7" x14ac:dyDescent="0.3">
      <c r="A40" s="52"/>
      <c r="B40" s="53"/>
      <c r="C40" s="96"/>
      <c r="D40" s="96"/>
      <c r="E40" s="96"/>
      <c r="F40" s="193"/>
      <c r="G40" s="193"/>
    </row>
    <row r="41" spans="1:7" ht="22.8" x14ac:dyDescent="0.3">
      <c r="A41" s="50"/>
      <c r="B41" s="51"/>
      <c r="C41" s="424" t="s">
        <v>797</v>
      </c>
      <c r="D41" s="508" t="s">
        <v>798</v>
      </c>
      <c r="E41" s="512">
        <v>13</v>
      </c>
      <c r="F41" s="509"/>
      <c r="G41" s="457"/>
    </row>
    <row r="42" spans="1:7" x14ac:dyDescent="0.3">
      <c r="A42" s="52"/>
      <c r="B42" s="53"/>
      <c r="C42" s="96"/>
      <c r="D42" s="96"/>
      <c r="E42" s="96"/>
      <c r="F42" s="193"/>
      <c r="G42" s="193"/>
    </row>
    <row r="43" spans="1:7" x14ac:dyDescent="0.3">
      <c r="A43" s="50"/>
      <c r="B43" s="51"/>
      <c r="C43" s="424" t="s">
        <v>799</v>
      </c>
      <c r="D43" s="508" t="s">
        <v>263</v>
      </c>
      <c r="E43" s="512">
        <v>20</v>
      </c>
      <c r="F43" s="509"/>
      <c r="G43" s="457"/>
    </row>
    <row r="44" spans="1:7" x14ac:dyDescent="0.3">
      <c r="A44" s="52"/>
      <c r="B44" s="53"/>
      <c r="C44" s="96"/>
      <c r="D44" s="96"/>
      <c r="E44" s="96"/>
      <c r="F44" s="193"/>
      <c r="G44" s="193"/>
    </row>
    <row r="45" spans="1:7" x14ac:dyDescent="0.3">
      <c r="A45" s="50"/>
      <c r="B45" s="51"/>
      <c r="C45" s="424" t="s">
        <v>800</v>
      </c>
      <c r="D45" s="508" t="s">
        <v>492</v>
      </c>
      <c r="E45" s="512">
        <v>4.5</v>
      </c>
      <c r="F45" s="509"/>
      <c r="G45" s="457"/>
    </row>
    <row r="46" spans="1:7" x14ac:dyDescent="0.3">
      <c r="A46" s="52"/>
      <c r="B46" s="53"/>
      <c r="C46" s="96"/>
      <c r="D46" s="96"/>
      <c r="E46" s="96"/>
      <c r="F46" s="193"/>
      <c r="G46" s="193"/>
    </row>
    <row r="47" spans="1:7" x14ac:dyDescent="0.3">
      <c r="A47" s="50"/>
      <c r="B47" s="51"/>
      <c r="C47" s="424" t="s">
        <v>801</v>
      </c>
      <c r="D47" s="508" t="s">
        <v>396</v>
      </c>
      <c r="E47" s="512">
        <v>3.1</v>
      </c>
      <c r="F47" s="509"/>
      <c r="G47" s="457"/>
    </row>
    <row r="48" spans="1:7" x14ac:dyDescent="0.3">
      <c r="A48" s="52"/>
      <c r="B48" s="53"/>
      <c r="C48" s="96"/>
      <c r="D48" s="96"/>
      <c r="E48" s="96"/>
      <c r="F48" s="193"/>
      <c r="G48" s="193"/>
    </row>
    <row r="49" spans="1:7" x14ac:dyDescent="0.3">
      <c r="A49" s="50"/>
      <c r="B49" s="51"/>
      <c r="C49" s="424" t="s">
        <v>802</v>
      </c>
      <c r="D49" s="508" t="s">
        <v>396</v>
      </c>
      <c r="E49" s="512">
        <v>3.6999999999999997</v>
      </c>
      <c r="F49" s="509"/>
      <c r="G49" s="457"/>
    </row>
    <row r="50" spans="1:7" x14ac:dyDescent="0.3">
      <c r="A50" s="52"/>
      <c r="B50" s="53"/>
      <c r="C50" s="96"/>
      <c r="D50" s="96"/>
      <c r="E50" s="96"/>
      <c r="F50" s="193"/>
      <c r="G50" s="193"/>
    </row>
    <row r="51" spans="1:7" x14ac:dyDescent="0.3">
      <c r="A51" s="50"/>
      <c r="B51" s="51"/>
      <c r="C51" s="424" t="s">
        <v>717</v>
      </c>
      <c r="D51" s="508" t="s">
        <v>396</v>
      </c>
      <c r="E51" s="512">
        <v>4.4000000000000004</v>
      </c>
      <c r="F51" s="509"/>
      <c r="G51" s="457"/>
    </row>
    <row r="52" spans="1:7" ht="8.4" customHeight="1" x14ac:dyDescent="0.3">
      <c r="A52" s="18"/>
      <c r="B52" s="19"/>
      <c r="C52" s="19"/>
      <c r="D52" s="19"/>
      <c r="E52" s="5"/>
      <c r="F52" s="19"/>
      <c r="G52" s="39"/>
    </row>
    <row r="53" spans="1:7" x14ac:dyDescent="0.3">
      <c r="A53" s="24" t="s">
        <v>39</v>
      </c>
      <c r="B53" s="25"/>
      <c r="C53" s="26"/>
      <c r="D53" s="27"/>
      <c r="E53" s="199"/>
      <c r="F53" s="28"/>
      <c r="G53" s="37"/>
    </row>
    <row r="54" spans="1:7" ht="10.199999999999999" customHeight="1" x14ac:dyDescent="0.3">
      <c r="A54" s="9"/>
      <c r="B54" s="9"/>
      <c r="C54" s="30"/>
      <c r="D54" s="9"/>
      <c r="E54" s="9"/>
      <c r="F54" s="9"/>
      <c r="G54" s="9"/>
    </row>
    <row r="55" spans="1:7" x14ac:dyDescent="0.3">
      <c r="A55" s="35" t="str">
        <f>$A$1</f>
        <v xml:space="preserve">TSHIAME WWTW REFURBISHMENT </v>
      </c>
      <c r="B55" s="32"/>
      <c r="C55" s="32"/>
      <c r="D55" s="32"/>
      <c r="E55" s="32"/>
      <c r="F55" s="32"/>
      <c r="G55" s="32"/>
    </row>
    <row r="56" spans="1:7" x14ac:dyDescent="0.3">
      <c r="A56" s="31" t="s">
        <v>40</v>
      </c>
      <c r="B56" s="32"/>
      <c r="C56" s="32"/>
      <c r="D56" s="32"/>
      <c r="E56" s="32"/>
      <c r="F56" s="32"/>
      <c r="G56" s="32"/>
    </row>
    <row r="57" spans="1:7" ht="28.2" customHeight="1" x14ac:dyDescent="0.3">
      <c r="A57" s="9"/>
      <c r="B57" s="9"/>
      <c r="C57" s="9"/>
      <c r="D57" s="544" t="s">
        <v>1998</v>
      </c>
      <c r="E57" s="545" t="s">
        <v>173</v>
      </c>
      <c r="F57" s="545" t="s">
        <v>173</v>
      </c>
      <c r="G57" s="545" t="s">
        <v>173</v>
      </c>
    </row>
    <row r="58" spans="1:7" ht="22.8" x14ac:dyDescent="0.3">
      <c r="A58" s="11" t="s">
        <v>5</v>
      </c>
      <c r="B58" s="11" t="s">
        <v>0</v>
      </c>
      <c r="C58" s="11" t="s">
        <v>1</v>
      </c>
      <c r="D58" s="11" t="s">
        <v>2</v>
      </c>
      <c r="E58" s="4" t="s">
        <v>3</v>
      </c>
      <c r="F58" s="11" t="s">
        <v>6</v>
      </c>
      <c r="G58" s="12" t="s">
        <v>4</v>
      </c>
    </row>
    <row r="59" spans="1:7" x14ac:dyDescent="0.3">
      <c r="A59" s="24" t="s">
        <v>41</v>
      </c>
      <c r="B59" s="25"/>
      <c r="C59" s="26"/>
      <c r="D59" s="27"/>
      <c r="E59" s="199"/>
      <c r="F59" s="28"/>
      <c r="G59" s="29"/>
    </row>
    <row r="60" spans="1:7" ht="9.6" customHeight="1" x14ac:dyDescent="0.3">
      <c r="A60" s="52"/>
      <c r="B60" s="53"/>
      <c r="C60" s="53"/>
      <c r="D60" s="53"/>
      <c r="E60" s="96"/>
      <c r="F60" s="53"/>
      <c r="G60" s="54"/>
    </row>
    <row r="61" spans="1:7" ht="22.8" x14ac:dyDescent="0.3">
      <c r="A61" s="50"/>
      <c r="B61" s="51"/>
      <c r="C61" s="424" t="s">
        <v>694</v>
      </c>
      <c r="D61" s="508" t="s">
        <v>695</v>
      </c>
      <c r="E61" s="512">
        <v>0.93</v>
      </c>
      <c r="F61" s="509"/>
      <c r="G61" s="457"/>
    </row>
    <row r="62" spans="1:7" ht="9.6" customHeight="1" x14ac:dyDescent="0.3">
      <c r="A62" s="52"/>
      <c r="B62" s="53"/>
      <c r="C62" s="96"/>
      <c r="D62" s="96"/>
      <c r="E62" s="96"/>
      <c r="F62" s="193"/>
      <c r="G62" s="193"/>
    </row>
    <row r="63" spans="1:7" ht="22.8" x14ac:dyDescent="0.3">
      <c r="A63" s="50"/>
      <c r="B63" s="51"/>
      <c r="C63" s="424" t="s">
        <v>803</v>
      </c>
      <c r="D63" s="508" t="s">
        <v>492</v>
      </c>
      <c r="E63" s="512">
        <v>26</v>
      </c>
      <c r="F63" s="509"/>
      <c r="G63" s="457"/>
    </row>
    <row r="64" spans="1:7" ht="9.6" customHeight="1" x14ac:dyDescent="0.3">
      <c r="A64" s="52"/>
      <c r="B64" s="53"/>
      <c r="C64" s="96"/>
      <c r="D64" s="96"/>
      <c r="E64" s="96"/>
      <c r="F64" s="193"/>
      <c r="G64" s="193"/>
    </row>
    <row r="65" spans="1:7" x14ac:dyDescent="0.3">
      <c r="A65" s="50"/>
      <c r="B65" s="51"/>
      <c r="C65" s="424" t="s">
        <v>697</v>
      </c>
      <c r="D65" s="508" t="s">
        <v>492</v>
      </c>
      <c r="E65" s="512">
        <v>43</v>
      </c>
      <c r="F65" s="509"/>
      <c r="G65" s="457"/>
    </row>
    <row r="66" spans="1:7" ht="9.6" customHeight="1" x14ac:dyDescent="0.3">
      <c r="A66" s="52"/>
      <c r="B66" s="53"/>
      <c r="C66" s="96"/>
      <c r="D66" s="96"/>
      <c r="E66" s="96"/>
      <c r="F66" s="193"/>
      <c r="G66" s="193"/>
    </row>
    <row r="67" spans="1:7" x14ac:dyDescent="0.3">
      <c r="A67" s="50"/>
      <c r="B67" s="51"/>
      <c r="C67" s="424" t="s">
        <v>2139</v>
      </c>
      <c r="D67" s="508" t="s">
        <v>492</v>
      </c>
      <c r="E67" s="512">
        <v>4</v>
      </c>
      <c r="F67" s="509"/>
      <c r="G67" s="457"/>
    </row>
    <row r="68" spans="1:7" ht="9.6" customHeight="1" x14ac:dyDescent="0.3">
      <c r="A68" s="52"/>
      <c r="B68" s="53"/>
      <c r="C68" s="96"/>
      <c r="D68" s="96"/>
      <c r="E68" s="96"/>
      <c r="F68" s="193"/>
      <c r="G68" s="193"/>
    </row>
    <row r="69" spans="1:7" ht="23.4" x14ac:dyDescent="0.3">
      <c r="A69" s="50"/>
      <c r="B69" s="51"/>
      <c r="C69" s="424" t="s">
        <v>2140</v>
      </c>
      <c r="D69" s="508" t="s">
        <v>492</v>
      </c>
      <c r="E69" s="512">
        <v>18.5</v>
      </c>
      <c r="F69" s="509"/>
      <c r="G69" s="457"/>
    </row>
    <row r="70" spans="1:7" ht="9.6" customHeight="1" x14ac:dyDescent="0.3">
      <c r="A70" s="52"/>
      <c r="B70" s="53"/>
      <c r="C70" s="96"/>
      <c r="D70" s="96"/>
      <c r="E70" s="96"/>
      <c r="F70" s="193"/>
      <c r="G70" s="193"/>
    </row>
    <row r="71" spans="1:7" x14ac:dyDescent="0.3">
      <c r="A71" s="50"/>
      <c r="B71" s="51"/>
      <c r="C71" s="424" t="s">
        <v>804</v>
      </c>
      <c r="D71" s="508" t="s">
        <v>492</v>
      </c>
      <c r="E71" s="512">
        <v>2</v>
      </c>
      <c r="F71" s="509"/>
      <c r="G71" s="457"/>
    </row>
    <row r="72" spans="1:7" ht="9.6" customHeight="1" x14ac:dyDescent="0.3">
      <c r="A72" s="52"/>
      <c r="B72" s="53"/>
      <c r="C72" s="96"/>
      <c r="D72" s="96"/>
      <c r="E72" s="96"/>
      <c r="F72" s="193"/>
      <c r="G72" s="193"/>
    </row>
    <row r="73" spans="1:7" x14ac:dyDescent="0.3">
      <c r="A73" s="50"/>
      <c r="B73" s="51"/>
      <c r="C73" s="424" t="s">
        <v>805</v>
      </c>
      <c r="D73" s="508" t="s">
        <v>17</v>
      </c>
      <c r="E73" s="512">
        <v>6</v>
      </c>
      <c r="F73" s="509"/>
      <c r="G73" s="457"/>
    </row>
    <row r="74" spans="1:7" ht="9.6" customHeight="1" x14ac:dyDescent="0.3">
      <c r="A74" s="52"/>
      <c r="B74" s="53"/>
      <c r="C74" s="96"/>
      <c r="D74" s="96"/>
      <c r="E74" s="96"/>
      <c r="F74" s="193"/>
      <c r="G74" s="193"/>
    </row>
    <row r="75" spans="1:7" x14ac:dyDescent="0.3">
      <c r="A75" s="20"/>
      <c r="B75" s="21"/>
      <c r="C75" s="49" t="s">
        <v>609</v>
      </c>
      <c r="D75" s="36"/>
      <c r="E75" s="510"/>
      <c r="F75" s="216"/>
      <c r="G75" s="216"/>
    </row>
    <row r="76" spans="1:7" ht="9.6" customHeight="1" x14ac:dyDescent="0.3">
      <c r="A76" s="18"/>
      <c r="B76" s="19"/>
      <c r="C76" s="5"/>
      <c r="D76" s="5"/>
      <c r="E76" s="5"/>
      <c r="F76" s="217"/>
      <c r="G76" s="217"/>
    </row>
    <row r="77" spans="1:7" x14ac:dyDescent="0.3">
      <c r="A77" s="20"/>
      <c r="B77" s="21"/>
      <c r="C77" s="6" t="s">
        <v>610</v>
      </c>
      <c r="D77" s="36" t="s">
        <v>17</v>
      </c>
      <c r="E77" s="510">
        <v>1</v>
      </c>
      <c r="F77" s="216"/>
      <c r="G77" s="216"/>
    </row>
    <row r="78" spans="1:7" ht="9.6" customHeight="1" x14ac:dyDescent="0.3">
      <c r="A78" s="18"/>
      <c r="B78" s="19"/>
      <c r="C78" s="5"/>
      <c r="D78" s="5"/>
      <c r="E78" s="5"/>
      <c r="F78" s="217"/>
      <c r="G78" s="217"/>
    </row>
    <row r="79" spans="1:7" ht="22.8" x14ac:dyDescent="0.3">
      <c r="A79" s="20"/>
      <c r="B79" s="21"/>
      <c r="C79" s="6" t="s">
        <v>611</v>
      </c>
      <c r="D79" s="36" t="s">
        <v>17</v>
      </c>
      <c r="E79" s="510">
        <v>1</v>
      </c>
      <c r="F79" s="216"/>
      <c r="G79" s="216"/>
    </row>
    <row r="80" spans="1:7" ht="9.6" customHeight="1" x14ac:dyDescent="0.3">
      <c r="A80" s="18"/>
      <c r="B80" s="19"/>
      <c r="C80" s="5"/>
      <c r="D80" s="5"/>
      <c r="E80" s="5"/>
      <c r="F80" s="217"/>
      <c r="G80" s="217"/>
    </row>
    <row r="81" spans="1:7" x14ac:dyDescent="0.3">
      <c r="A81" s="20"/>
      <c r="B81" s="21"/>
      <c r="C81" s="6" t="s">
        <v>612</v>
      </c>
      <c r="D81" s="36" t="s">
        <v>393</v>
      </c>
      <c r="E81" s="510">
        <v>1</v>
      </c>
      <c r="F81" s="216"/>
      <c r="G81" s="216"/>
    </row>
    <row r="82" spans="1:7" ht="9.6" customHeight="1" x14ac:dyDescent="0.3">
      <c r="A82" s="18"/>
      <c r="B82" s="19"/>
      <c r="C82" s="5"/>
      <c r="D82" s="5"/>
      <c r="E82" s="5"/>
      <c r="F82" s="217"/>
      <c r="G82" s="217"/>
    </row>
    <row r="83" spans="1:7" x14ac:dyDescent="0.3">
      <c r="A83" s="20"/>
      <c r="B83" s="21"/>
      <c r="C83" s="6" t="s">
        <v>686</v>
      </c>
      <c r="D83" s="36"/>
      <c r="E83" s="510"/>
      <c r="F83" s="216"/>
      <c r="G83" s="216"/>
    </row>
    <row r="84" spans="1:7" ht="9.6" customHeight="1" x14ac:dyDescent="0.3">
      <c r="A84" s="18"/>
      <c r="B84" s="19"/>
      <c r="C84" s="5"/>
      <c r="D84" s="5"/>
      <c r="E84" s="5"/>
      <c r="F84" s="217"/>
      <c r="G84" s="217"/>
    </row>
    <row r="85" spans="1:7" x14ac:dyDescent="0.3">
      <c r="A85" s="20"/>
      <c r="B85" s="21"/>
      <c r="C85" s="6" t="s">
        <v>596</v>
      </c>
      <c r="D85" s="36" t="s">
        <v>17</v>
      </c>
      <c r="E85" s="510">
        <v>1</v>
      </c>
      <c r="F85" s="216"/>
      <c r="G85" s="216"/>
    </row>
    <row r="86" spans="1:7" ht="9.6" customHeight="1" x14ac:dyDescent="0.3">
      <c r="A86" s="18"/>
      <c r="B86" s="19"/>
      <c r="C86" s="5"/>
      <c r="D86" s="5"/>
      <c r="E86" s="5"/>
      <c r="F86" s="217"/>
      <c r="G86" s="217"/>
    </row>
    <row r="87" spans="1:7" ht="22.8" x14ac:dyDescent="0.3">
      <c r="A87" s="20"/>
      <c r="B87" s="21"/>
      <c r="C87" s="6" t="s">
        <v>632</v>
      </c>
      <c r="D87" s="36" t="s">
        <v>17</v>
      </c>
      <c r="E87" s="510">
        <v>1</v>
      </c>
      <c r="F87" s="216"/>
      <c r="G87" s="216"/>
    </row>
    <row r="88" spans="1:7" ht="9.6" customHeight="1" x14ac:dyDescent="0.3">
      <c r="A88" s="18"/>
      <c r="B88" s="19"/>
      <c r="C88" s="5"/>
      <c r="D88" s="5"/>
      <c r="E88" s="5"/>
      <c r="F88" s="217"/>
      <c r="G88" s="217"/>
    </row>
    <row r="89" spans="1:7" x14ac:dyDescent="0.3">
      <c r="A89" s="20"/>
      <c r="B89" s="21"/>
      <c r="C89" s="6" t="s">
        <v>633</v>
      </c>
      <c r="D89" s="36" t="s">
        <v>17</v>
      </c>
      <c r="E89" s="510">
        <v>1</v>
      </c>
      <c r="F89" s="216"/>
      <c r="G89" s="216"/>
    </row>
    <row r="90" spans="1:7" ht="9.6" customHeight="1" x14ac:dyDescent="0.3">
      <c r="A90" s="18"/>
      <c r="B90" s="19"/>
      <c r="C90" s="5"/>
      <c r="D90" s="5"/>
      <c r="E90" s="5"/>
      <c r="F90" s="217"/>
      <c r="G90" s="217"/>
    </row>
    <row r="91" spans="1:7" x14ac:dyDescent="0.3">
      <c r="A91" s="20"/>
      <c r="B91" s="21"/>
      <c r="C91" s="6" t="s">
        <v>634</v>
      </c>
      <c r="D91" s="36" t="s">
        <v>17</v>
      </c>
      <c r="E91" s="510">
        <v>1</v>
      </c>
      <c r="F91" s="216"/>
      <c r="G91" s="216"/>
    </row>
    <row r="92" spans="1:7" ht="9.6" customHeight="1" x14ac:dyDescent="0.3">
      <c r="A92" s="18"/>
      <c r="B92" s="19"/>
      <c r="C92" s="5"/>
      <c r="D92" s="5"/>
      <c r="E92" s="5"/>
      <c r="F92" s="217"/>
      <c r="G92" s="217"/>
    </row>
    <row r="93" spans="1:7" x14ac:dyDescent="0.3">
      <c r="A93" s="20"/>
      <c r="B93" s="21"/>
      <c r="C93" s="6" t="s">
        <v>635</v>
      </c>
      <c r="D93" s="36" t="s">
        <v>17</v>
      </c>
      <c r="E93" s="510">
        <v>1</v>
      </c>
      <c r="F93" s="216"/>
      <c r="G93" s="216"/>
    </row>
    <row r="94" spans="1:7" ht="9.6" customHeight="1" x14ac:dyDescent="0.3">
      <c r="A94" s="18"/>
      <c r="B94" s="19"/>
      <c r="C94" s="5"/>
      <c r="D94" s="5"/>
      <c r="E94" s="5"/>
      <c r="F94" s="217"/>
      <c r="G94" s="217"/>
    </row>
    <row r="95" spans="1:7" ht="22.8" x14ac:dyDescent="0.3">
      <c r="A95" s="20"/>
      <c r="B95" s="21"/>
      <c r="C95" s="6" t="s">
        <v>636</v>
      </c>
      <c r="D95" s="36" t="s">
        <v>17</v>
      </c>
      <c r="E95" s="510">
        <v>3</v>
      </c>
      <c r="F95" s="216"/>
      <c r="G95" s="216"/>
    </row>
    <row r="96" spans="1:7" ht="9.6" customHeight="1" x14ac:dyDescent="0.3">
      <c r="A96" s="18"/>
      <c r="B96" s="19"/>
      <c r="C96" s="5"/>
      <c r="D96" s="5"/>
      <c r="E96" s="5"/>
      <c r="F96" s="217"/>
      <c r="G96" s="217"/>
    </row>
    <row r="97" spans="1:7" ht="22.8" x14ac:dyDescent="0.3">
      <c r="A97" s="20"/>
      <c r="B97" s="21"/>
      <c r="C97" s="6" t="s">
        <v>637</v>
      </c>
      <c r="D97" s="36" t="s">
        <v>17</v>
      </c>
      <c r="E97" s="510">
        <v>2</v>
      </c>
      <c r="F97" s="216"/>
      <c r="G97" s="216"/>
    </row>
    <row r="98" spans="1:7" ht="9.6" customHeight="1" x14ac:dyDescent="0.3">
      <c r="A98" s="18"/>
      <c r="B98" s="19"/>
      <c r="C98" s="5"/>
      <c r="D98" s="5"/>
      <c r="E98" s="5"/>
      <c r="F98" s="217"/>
      <c r="G98" s="217"/>
    </row>
    <row r="99" spans="1:7" ht="34.200000000000003" x14ac:dyDescent="0.3">
      <c r="A99" s="20"/>
      <c r="B99" s="21"/>
      <c r="C99" s="6" t="s">
        <v>638</v>
      </c>
      <c r="D99" s="36" t="s">
        <v>393</v>
      </c>
      <c r="E99" s="510">
        <v>1</v>
      </c>
      <c r="F99" s="216"/>
      <c r="G99" s="216"/>
    </row>
    <row r="100" spans="1:7" ht="9.6" customHeight="1" x14ac:dyDescent="0.3">
      <c r="A100" s="18"/>
      <c r="B100" s="19"/>
      <c r="C100" s="5"/>
      <c r="D100" s="5"/>
      <c r="E100" s="5"/>
      <c r="F100" s="217"/>
      <c r="G100" s="217"/>
    </row>
    <row r="101" spans="1:7" ht="34.200000000000003" x14ac:dyDescent="0.3">
      <c r="A101" s="20"/>
      <c r="B101" s="21"/>
      <c r="C101" s="6" t="s">
        <v>639</v>
      </c>
      <c r="D101" s="36" t="s">
        <v>17</v>
      </c>
      <c r="E101" s="510">
        <v>1</v>
      </c>
      <c r="F101" s="216"/>
      <c r="G101" s="216"/>
    </row>
    <row r="102" spans="1:7" ht="9.6" customHeight="1" x14ac:dyDescent="0.3">
      <c r="A102" s="18"/>
      <c r="B102" s="19"/>
      <c r="C102" s="5"/>
      <c r="D102" s="5"/>
      <c r="E102" s="5"/>
      <c r="F102" s="217"/>
      <c r="G102" s="217"/>
    </row>
    <row r="103" spans="1:7" ht="34.200000000000003" x14ac:dyDescent="0.3">
      <c r="A103" s="20"/>
      <c r="B103" s="21"/>
      <c r="C103" s="6" t="s">
        <v>640</v>
      </c>
      <c r="D103" s="36" t="s">
        <v>17</v>
      </c>
      <c r="E103" s="510">
        <v>1</v>
      </c>
      <c r="F103" s="216"/>
      <c r="G103" s="216"/>
    </row>
    <row r="104" spans="1:7" ht="9.6" customHeight="1" x14ac:dyDescent="0.3">
      <c r="A104" s="18"/>
      <c r="B104" s="19"/>
      <c r="C104" s="5"/>
      <c r="D104" s="5"/>
      <c r="E104" s="5"/>
      <c r="F104" s="217"/>
      <c r="G104" s="217"/>
    </row>
    <row r="105" spans="1:7" x14ac:dyDescent="0.3">
      <c r="A105" s="20"/>
      <c r="B105" s="21"/>
      <c r="C105" s="6" t="s">
        <v>641</v>
      </c>
      <c r="D105" s="36" t="s">
        <v>393</v>
      </c>
      <c r="E105" s="510">
        <v>1</v>
      </c>
      <c r="F105" s="216"/>
      <c r="G105" s="216"/>
    </row>
    <row r="106" spans="1:7" ht="9.6" customHeight="1" x14ac:dyDescent="0.3">
      <c r="A106" s="18"/>
      <c r="B106" s="19"/>
      <c r="C106" s="5"/>
      <c r="D106" s="5"/>
      <c r="E106" s="5"/>
      <c r="F106" s="217"/>
      <c r="G106" s="217"/>
    </row>
    <row r="107" spans="1:7" x14ac:dyDescent="0.3">
      <c r="A107" s="20"/>
      <c r="B107" s="21"/>
      <c r="C107" s="6" t="s">
        <v>642</v>
      </c>
      <c r="D107" s="36" t="s">
        <v>393</v>
      </c>
      <c r="E107" s="510">
        <v>1</v>
      </c>
      <c r="F107" s="216"/>
      <c r="G107" s="216"/>
    </row>
    <row r="108" spans="1:7" ht="9.6" customHeight="1" x14ac:dyDescent="0.3">
      <c r="A108" s="18"/>
      <c r="B108" s="19"/>
      <c r="C108" s="5"/>
      <c r="D108" s="5"/>
      <c r="E108" s="5"/>
      <c r="F108" s="217"/>
      <c r="G108" s="217"/>
    </row>
    <row r="109" spans="1:7" x14ac:dyDescent="0.3">
      <c r="A109" s="20"/>
      <c r="B109" s="21"/>
      <c r="C109" s="6" t="s">
        <v>643</v>
      </c>
      <c r="D109" s="36" t="s">
        <v>393</v>
      </c>
      <c r="E109" s="510">
        <v>1</v>
      </c>
      <c r="F109" s="216"/>
      <c r="G109" s="216"/>
    </row>
    <row r="110" spans="1:7" ht="8.4" customHeight="1" x14ac:dyDescent="0.3">
      <c r="A110" s="18"/>
      <c r="B110" s="19"/>
      <c r="C110" s="19"/>
      <c r="D110" s="19"/>
      <c r="E110" s="5"/>
      <c r="F110" s="19"/>
      <c r="G110" s="39"/>
    </row>
    <row r="111" spans="1:7" x14ac:dyDescent="0.3">
      <c r="A111" s="24" t="s">
        <v>39</v>
      </c>
      <c r="B111" s="25"/>
      <c r="C111" s="26"/>
      <c r="D111" s="27"/>
      <c r="E111" s="199"/>
      <c r="F111" s="28"/>
      <c r="G111" s="37"/>
    </row>
    <row r="112" spans="1:7" ht="10.199999999999999" customHeight="1" x14ac:dyDescent="0.3">
      <c r="A112" s="9"/>
      <c r="B112" s="9"/>
      <c r="C112" s="30"/>
      <c r="D112" s="9"/>
      <c r="E112" s="9"/>
      <c r="F112" s="9"/>
      <c r="G112" s="9"/>
    </row>
    <row r="113" spans="1:7" x14ac:dyDescent="0.3">
      <c r="A113" s="35" t="str">
        <f>$A$1</f>
        <v xml:space="preserve">TSHIAME WWTW REFURBISHMENT </v>
      </c>
      <c r="B113" s="32"/>
      <c r="C113" s="32"/>
      <c r="D113" s="32"/>
      <c r="E113" s="32"/>
      <c r="F113" s="32"/>
      <c r="G113" s="32"/>
    </row>
    <row r="114" spans="1:7" x14ac:dyDescent="0.3">
      <c r="A114" s="31" t="s">
        <v>40</v>
      </c>
      <c r="B114" s="32"/>
      <c r="C114" s="32"/>
      <c r="D114" s="32"/>
      <c r="E114" s="32"/>
      <c r="F114" s="32"/>
      <c r="G114" s="32"/>
    </row>
    <row r="115" spans="1:7" ht="25.8" customHeight="1" x14ac:dyDescent="0.3">
      <c r="A115" s="9"/>
      <c r="B115" s="9"/>
      <c r="C115" s="9"/>
      <c r="D115" s="544" t="s">
        <v>1998</v>
      </c>
      <c r="E115" s="545" t="s">
        <v>173</v>
      </c>
      <c r="F115" s="545" t="s">
        <v>173</v>
      </c>
      <c r="G115" s="545" t="s">
        <v>173</v>
      </c>
    </row>
    <row r="116" spans="1:7" ht="22.8" x14ac:dyDescent="0.3">
      <c r="A116" s="11" t="s">
        <v>5</v>
      </c>
      <c r="B116" s="11" t="s">
        <v>0</v>
      </c>
      <c r="C116" s="11" t="s">
        <v>1</v>
      </c>
      <c r="D116" s="11" t="s">
        <v>2</v>
      </c>
      <c r="E116" s="4" t="s">
        <v>3</v>
      </c>
      <c r="F116" s="11" t="s">
        <v>6</v>
      </c>
      <c r="G116" s="12" t="s">
        <v>4</v>
      </c>
    </row>
    <row r="117" spans="1:7" x14ac:dyDescent="0.3">
      <c r="A117" s="24" t="s">
        <v>41</v>
      </c>
      <c r="B117" s="25"/>
      <c r="C117" s="26"/>
      <c r="D117" s="27"/>
      <c r="E117" s="199"/>
      <c r="F117" s="28"/>
      <c r="G117" s="29"/>
    </row>
    <row r="118" spans="1:7" ht="9.6" customHeight="1" x14ac:dyDescent="0.3">
      <c r="A118" s="18"/>
      <c r="B118" s="19"/>
      <c r="C118" s="5"/>
      <c r="D118" s="5"/>
      <c r="E118" s="5"/>
      <c r="F118" s="217"/>
      <c r="G118" s="217"/>
    </row>
    <row r="119" spans="1:7" x14ac:dyDescent="0.3">
      <c r="A119" s="20"/>
      <c r="B119" s="21"/>
      <c r="C119" s="49" t="s">
        <v>630</v>
      </c>
      <c r="D119" s="36"/>
      <c r="E119" s="388"/>
      <c r="F119" s="216"/>
      <c r="G119" s="216"/>
    </row>
    <row r="120" spans="1:7" x14ac:dyDescent="0.3">
      <c r="A120" s="18"/>
      <c r="B120" s="19"/>
      <c r="C120" s="5"/>
      <c r="D120" s="5"/>
      <c r="E120" s="5"/>
      <c r="F120" s="217"/>
      <c r="G120" s="217"/>
    </row>
    <row r="121" spans="1:7" x14ac:dyDescent="0.3">
      <c r="A121" s="20"/>
      <c r="B121" s="21"/>
      <c r="C121" s="6" t="s">
        <v>631</v>
      </c>
      <c r="D121" s="36" t="s">
        <v>393</v>
      </c>
      <c r="E121" s="388">
        <v>1</v>
      </c>
      <c r="F121" s="216"/>
      <c r="G121" s="216"/>
    </row>
    <row r="122" spans="1:7" x14ac:dyDescent="0.3">
      <c r="A122" s="18"/>
      <c r="B122" s="19"/>
      <c r="C122" s="5"/>
      <c r="D122" s="5"/>
      <c r="E122" s="5"/>
      <c r="F122" s="217"/>
      <c r="G122" s="217"/>
    </row>
    <row r="123" spans="1:7" ht="22.8" x14ac:dyDescent="0.3">
      <c r="A123" s="375"/>
      <c r="B123" s="376"/>
      <c r="C123" s="98" t="s">
        <v>1865</v>
      </c>
      <c r="D123" s="365" t="s">
        <v>17</v>
      </c>
      <c r="E123" s="98">
        <v>1</v>
      </c>
      <c r="F123" s="218"/>
      <c r="G123" s="216"/>
    </row>
    <row r="124" spans="1:7" x14ac:dyDescent="0.3">
      <c r="A124" s="67"/>
      <c r="B124" s="53"/>
      <c r="C124" s="96"/>
      <c r="D124" s="96"/>
      <c r="E124" s="96"/>
      <c r="F124" s="193"/>
      <c r="G124" s="193"/>
    </row>
    <row r="125" spans="1:7" x14ac:dyDescent="0.3">
      <c r="A125" s="20"/>
      <c r="B125" s="21"/>
      <c r="C125" s="49" t="s">
        <v>1864</v>
      </c>
      <c r="D125" s="36"/>
      <c r="E125" s="388"/>
      <c r="F125" s="216"/>
      <c r="G125" s="216"/>
    </row>
    <row r="126" spans="1:7" x14ac:dyDescent="0.3">
      <c r="A126" s="18"/>
      <c r="B126" s="19"/>
      <c r="C126" s="5"/>
      <c r="D126" s="5"/>
      <c r="E126" s="5"/>
      <c r="F126" s="217"/>
      <c r="G126" s="217"/>
    </row>
    <row r="127" spans="1:7" x14ac:dyDescent="0.3">
      <c r="A127" s="20"/>
      <c r="B127" s="21"/>
      <c r="C127" s="6" t="s">
        <v>644</v>
      </c>
      <c r="D127" s="36" t="s">
        <v>396</v>
      </c>
      <c r="E127" s="388">
        <v>0</v>
      </c>
      <c r="F127" s="216"/>
      <c r="G127" s="216"/>
    </row>
    <row r="128" spans="1:7" x14ac:dyDescent="0.3">
      <c r="A128" s="18"/>
      <c r="B128" s="19"/>
      <c r="C128" s="5"/>
      <c r="D128" s="5"/>
      <c r="E128" s="5"/>
      <c r="F128" s="217"/>
      <c r="G128" s="217"/>
    </row>
    <row r="129" spans="1:7" x14ac:dyDescent="0.3">
      <c r="A129" s="20"/>
      <c r="B129" s="21"/>
      <c r="C129" s="6" t="s">
        <v>645</v>
      </c>
      <c r="D129" s="36" t="s">
        <v>396</v>
      </c>
      <c r="E129" s="388">
        <v>21.320999999999998</v>
      </c>
      <c r="F129" s="216"/>
      <c r="G129" s="216"/>
    </row>
    <row r="130" spans="1:7" x14ac:dyDescent="0.3">
      <c r="A130" s="18"/>
      <c r="B130" s="19"/>
      <c r="C130" s="5"/>
      <c r="D130" s="5"/>
      <c r="E130" s="5"/>
      <c r="F130" s="217"/>
      <c r="G130" s="217"/>
    </row>
    <row r="131" spans="1:7" x14ac:dyDescent="0.3">
      <c r="A131" s="20"/>
      <c r="B131" s="21"/>
      <c r="C131" s="6" t="s">
        <v>502</v>
      </c>
      <c r="D131" s="36" t="s">
        <v>396</v>
      </c>
      <c r="E131" s="388">
        <v>5.85</v>
      </c>
      <c r="F131" s="216"/>
      <c r="G131" s="216"/>
    </row>
    <row r="132" spans="1:7" x14ac:dyDescent="0.3">
      <c r="A132" s="18"/>
      <c r="B132" s="19"/>
      <c r="C132" s="5"/>
      <c r="D132" s="5"/>
      <c r="E132" s="5"/>
      <c r="F132" s="217"/>
      <c r="G132" s="217"/>
    </row>
    <row r="133" spans="1:7" ht="22.8" x14ac:dyDescent="0.3">
      <c r="A133" s="20"/>
      <c r="B133" s="21"/>
      <c r="C133" s="6" t="s">
        <v>503</v>
      </c>
      <c r="D133" s="36" t="s">
        <v>396</v>
      </c>
      <c r="E133" s="388">
        <v>5.85</v>
      </c>
      <c r="F133" s="216"/>
      <c r="G133" s="216"/>
    </row>
    <row r="134" spans="1:7" x14ac:dyDescent="0.3">
      <c r="A134" s="18"/>
      <c r="B134" s="19"/>
      <c r="C134" s="5"/>
      <c r="D134" s="5"/>
      <c r="E134" s="5"/>
      <c r="F134" s="217"/>
      <c r="G134" s="217"/>
    </row>
    <row r="135" spans="1:7" ht="22.8" x14ac:dyDescent="0.3">
      <c r="A135" s="20"/>
      <c r="B135" s="21"/>
      <c r="C135" s="6" t="s">
        <v>504</v>
      </c>
      <c r="D135" s="36" t="s">
        <v>396</v>
      </c>
      <c r="E135" s="388">
        <v>11.7</v>
      </c>
      <c r="F135" s="216"/>
      <c r="G135" s="216"/>
    </row>
    <row r="136" spans="1:7" x14ac:dyDescent="0.3">
      <c r="A136" s="18"/>
      <c r="B136" s="19"/>
      <c r="C136" s="5"/>
      <c r="D136" s="5"/>
      <c r="E136" s="5"/>
      <c r="F136" s="217"/>
      <c r="G136" s="217"/>
    </row>
    <row r="137" spans="1:7" x14ac:dyDescent="0.3">
      <c r="A137" s="20"/>
      <c r="B137" s="21"/>
      <c r="C137" s="6" t="s">
        <v>680</v>
      </c>
      <c r="D137" s="36"/>
      <c r="E137" s="388"/>
      <c r="F137" s="216"/>
      <c r="G137" s="216"/>
    </row>
    <row r="138" spans="1:7" x14ac:dyDescent="0.3">
      <c r="A138" s="18"/>
      <c r="B138" s="19"/>
      <c r="C138" s="5"/>
      <c r="D138" s="5"/>
      <c r="E138" s="5"/>
      <c r="F138" s="217"/>
      <c r="G138" s="217"/>
    </row>
    <row r="139" spans="1:7" x14ac:dyDescent="0.3">
      <c r="A139" s="20"/>
      <c r="B139" s="21"/>
      <c r="C139" s="6" t="s">
        <v>681</v>
      </c>
      <c r="D139" s="36" t="s">
        <v>396</v>
      </c>
      <c r="E139" s="388">
        <v>19.599999999999998</v>
      </c>
      <c r="F139" s="216"/>
      <c r="G139" s="216"/>
    </row>
    <row r="140" spans="1:7" x14ac:dyDescent="0.3">
      <c r="A140" s="18"/>
      <c r="B140" s="19"/>
      <c r="C140" s="5"/>
      <c r="D140" s="5"/>
      <c r="E140" s="5"/>
      <c r="F140" s="217"/>
      <c r="G140" s="217"/>
    </row>
    <row r="141" spans="1:7" x14ac:dyDescent="0.3">
      <c r="A141" s="20"/>
      <c r="B141" s="21"/>
      <c r="C141" s="6" t="s">
        <v>682</v>
      </c>
      <c r="D141" s="36" t="s">
        <v>396</v>
      </c>
      <c r="E141" s="388">
        <v>5.879999999999999</v>
      </c>
      <c r="F141" s="216"/>
      <c r="G141" s="216"/>
    </row>
    <row r="142" spans="1:7" x14ac:dyDescent="0.3">
      <c r="A142" s="18"/>
      <c r="B142" s="19"/>
      <c r="C142" s="5"/>
      <c r="D142" s="5"/>
      <c r="E142" s="5"/>
      <c r="F142" s="217"/>
      <c r="G142" s="217"/>
    </row>
    <row r="143" spans="1:7" x14ac:dyDescent="0.3">
      <c r="A143" s="20"/>
      <c r="B143" s="21"/>
      <c r="C143" s="49" t="s">
        <v>680</v>
      </c>
      <c r="D143" s="36"/>
      <c r="E143" s="388"/>
      <c r="F143" s="216"/>
      <c r="G143" s="216"/>
    </row>
    <row r="144" spans="1:7" x14ac:dyDescent="0.3">
      <c r="A144" s="18"/>
      <c r="B144" s="19"/>
      <c r="C144" s="5"/>
      <c r="D144" s="5"/>
      <c r="E144" s="5"/>
      <c r="F144" s="217"/>
      <c r="G144" s="217"/>
    </row>
    <row r="145" spans="1:7" ht="34.200000000000003" x14ac:dyDescent="0.3">
      <c r="A145" s="20"/>
      <c r="B145" s="21"/>
      <c r="C145" s="6" t="s">
        <v>683</v>
      </c>
      <c r="D145" s="36"/>
      <c r="E145" s="388"/>
      <c r="F145" s="216"/>
      <c r="G145" s="216"/>
    </row>
    <row r="146" spans="1:7" x14ac:dyDescent="0.3">
      <c r="A146" s="18"/>
      <c r="B146" s="19"/>
      <c r="C146" s="5"/>
      <c r="D146" s="5"/>
      <c r="E146" s="5"/>
      <c r="F146" s="217"/>
      <c r="G146" s="217"/>
    </row>
    <row r="147" spans="1:7" x14ac:dyDescent="0.3">
      <c r="A147" s="20"/>
      <c r="B147" s="21"/>
      <c r="C147" s="6" t="s">
        <v>646</v>
      </c>
      <c r="D147" s="36" t="s">
        <v>396</v>
      </c>
      <c r="E147" s="388">
        <v>70</v>
      </c>
      <c r="F147" s="216"/>
      <c r="G147" s="216"/>
    </row>
    <row r="148" spans="1:7" x14ac:dyDescent="0.3">
      <c r="A148" s="18"/>
      <c r="B148" s="19"/>
      <c r="C148" s="5"/>
      <c r="D148" s="5"/>
      <c r="E148" s="5"/>
      <c r="F148" s="217"/>
      <c r="G148" s="217"/>
    </row>
    <row r="149" spans="1:7" ht="22.8" x14ac:dyDescent="0.3">
      <c r="A149" s="20"/>
      <c r="B149" s="21"/>
      <c r="C149" s="6" t="s">
        <v>535</v>
      </c>
      <c r="D149" s="36" t="s">
        <v>396</v>
      </c>
      <c r="E149" s="388">
        <v>10</v>
      </c>
      <c r="F149" s="216"/>
      <c r="G149" s="216"/>
    </row>
    <row r="150" spans="1:7" x14ac:dyDescent="0.3">
      <c r="A150" s="18"/>
      <c r="B150" s="19"/>
      <c r="C150" s="5"/>
      <c r="D150" s="5"/>
      <c r="E150" s="5"/>
      <c r="F150" s="217"/>
      <c r="G150" s="217"/>
    </row>
    <row r="151" spans="1:7" ht="22.8" x14ac:dyDescent="0.3">
      <c r="A151" s="20"/>
      <c r="B151" s="21"/>
      <c r="C151" s="6" t="s">
        <v>473</v>
      </c>
      <c r="D151" s="36" t="s">
        <v>396</v>
      </c>
      <c r="E151" s="388">
        <v>45.052290303999996</v>
      </c>
      <c r="F151" s="216"/>
      <c r="G151" s="216"/>
    </row>
    <row r="152" spans="1:7" x14ac:dyDescent="0.3">
      <c r="A152" s="18"/>
      <c r="B152" s="19"/>
      <c r="C152" s="5"/>
      <c r="D152" s="5"/>
      <c r="E152" s="5"/>
      <c r="F152" s="217"/>
      <c r="G152" s="217"/>
    </row>
    <row r="153" spans="1:7" x14ac:dyDescent="0.3">
      <c r="A153" s="20"/>
      <c r="B153" s="21"/>
      <c r="C153" s="6" t="s">
        <v>684</v>
      </c>
      <c r="D153" s="36" t="s">
        <v>396</v>
      </c>
      <c r="E153" s="388">
        <v>24.947709696000004</v>
      </c>
      <c r="F153" s="216"/>
      <c r="G153" s="216"/>
    </row>
    <row r="154" spans="1:7" x14ac:dyDescent="0.3">
      <c r="A154" s="18"/>
      <c r="B154" s="19"/>
      <c r="C154" s="5"/>
      <c r="D154" s="5"/>
      <c r="E154" s="5"/>
      <c r="F154" s="217"/>
      <c r="G154" s="217"/>
    </row>
    <row r="155" spans="1:7" x14ac:dyDescent="0.3">
      <c r="A155" s="20"/>
      <c r="B155" s="21"/>
      <c r="C155" s="6" t="s">
        <v>685</v>
      </c>
      <c r="D155" s="36" t="s">
        <v>135</v>
      </c>
      <c r="E155" s="388">
        <v>1</v>
      </c>
      <c r="F155" s="216">
        <v>18000</v>
      </c>
      <c r="G155" s="216">
        <v>18000</v>
      </c>
    </row>
    <row r="156" spans="1:7" x14ac:dyDescent="0.3">
      <c r="A156" s="18"/>
      <c r="B156" s="19"/>
      <c r="C156" s="5"/>
      <c r="D156" s="5"/>
      <c r="E156" s="5"/>
      <c r="F156" s="5"/>
      <c r="G156" s="217"/>
    </row>
    <row r="157" spans="1:7" x14ac:dyDescent="0.3">
      <c r="A157" s="123" t="s">
        <v>62</v>
      </c>
      <c r="B157" s="25"/>
      <c r="C157" s="125"/>
      <c r="D157" s="160"/>
      <c r="E157" s="199"/>
      <c r="F157" s="199"/>
      <c r="G157" s="431"/>
    </row>
    <row r="158" spans="1:7" x14ac:dyDescent="0.3">
      <c r="A158" s="9"/>
      <c r="B158" s="9"/>
      <c r="C158" s="30"/>
      <c r="D158" s="9"/>
      <c r="E158" s="9"/>
      <c r="F158" s="9"/>
      <c r="G158" s="9"/>
    </row>
    <row r="159" spans="1:7" x14ac:dyDescent="0.3">
      <c r="C159" s="30"/>
    </row>
  </sheetData>
  <mergeCells count="3">
    <mergeCell ref="D5:G5"/>
    <mergeCell ref="D57:G57"/>
    <mergeCell ref="D115:G115"/>
  </mergeCells>
  <pageMargins left="0.39370078740157483" right="0.31496062992125984" top="0.15748031496062992" bottom="7.874015748031496E-2" header="0" footer="0"/>
  <pageSetup paperSize="9" scale="80" fitToHeight="0" orientation="portrait" r:id="rId1"/>
  <rowBreaks count="2" manualBreakCount="2">
    <brk id="53" max="16383" man="1"/>
    <brk id="11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C9CD0-AD23-4CF8-B11E-E87B6F33CB77}">
  <sheetPr>
    <tabColor theme="3" tint="0.89999084444715716"/>
    <pageSetUpPr fitToPage="1"/>
  </sheetPr>
  <dimension ref="A1:H138"/>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C24" sqref="C24"/>
    </sheetView>
  </sheetViews>
  <sheetFormatPr defaultRowHeight="14.4" x14ac:dyDescent="0.3"/>
  <cols>
    <col min="1" max="1" width="7.6640625" customWidth="1"/>
    <col min="2" max="2" width="10.21875" bestFit="1" customWidth="1"/>
    <col min="3" max="3" width="55.88671875" customWidth="1"/>
    <col min="4" max="4" width="7" bestFit="1" customWidth="1"/>
    <col min="5" max="5" width="5.77734375" style="353" bestFit="1"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31.2" customHeight="1" x14ac:dyDescent="0.3">
      <c r="A4" s="9"/>
      <c r="B4" s="9"/>
      <c r="C4" s="9"/>
      <c r="D4" s="544" t="s">
        <v>2000</v>
      </c>
      <c r="E4" s="545" t="s">
        <v>178</v>
      </c>
      <c r="F4" s="545" t="s">
        <v>178</v>
      </c>
      <c r="G4" s="545" t="s">
        <v>178</v>
      </c>
      <c r="H4" s="3"/>
    </row>
    <row r="5" spans="1:8" ht="22.8" x14ac:dyDescent="0.3">
      <c r="A5" s="11" t="s">
        <v>5</v>
      </c>
      <c r="B5" s="11" t="s">
        <v>0</v>
      </c>
      <c r="C5" s="11" t="s">
        <v>1</v>
      </c>
      <c r="D5" s="11" t="s">
        <v>2</v>
      </c>
      <c r="E5" s="4" t="s">
        <v>3</v>
      </c>
      <c r="F5" s="11" t="s">
        <v>6</v>
      </c>
      <c r="G5" s="12" t="s">
        <v>4</v>
      </c>
    </row>
    <row r="6" spans="1:8" ht="24" x14ac:dyDescent="0.3">
      <c r="A6" s="204" t="s">
        <v>1999</v>
      </c>
      <c r="B6" s="14"/>
      <c r="C6" s="49" t="s">
        <v>2000</v>
      </c>
      <c r="D6" s="22"/>
      <c r="E6" s="388"/>
      <c r="F6" s="17"/>
      <c r="G6" s="38"/>
    </row>
    <row r="7" spans="1:8" ht="8.4" customHeight="1" x14ac:dyDescent="0.3">
      <c r="A7" s="18"/>
      <c r="B7" s="19"/>
      <c r="C7" s="19"/>
      <c r="D7" s="19"/>
      <c r="E7" s="5"/>
      <c r="F7" s="19"/>
      <c r="G7" s="39"/>
    </row>
    <row r="8" spans="1:8" x14ac:dyDescent="0.3">
      <c r="A8" s="20"/>
      <c r="B8" s="21"/>
      <c r="C8" s="49" t="s">
        <v>558</v>
      </c>
      <c r="D8" s="22"/>
      <c r="E8" s="388"/>
      <c r="F8" s="17"/>
      <c r="G8" s="38"/>
    </row>
    <row r="9" spans="1:8" ht="8.4" customHeight="1" x14ac:dyDescent="0.3">
      <c r="A9" s="18"/>
      <c r="B9" s="19"/>
      <c r="C9" s="19"/>
      <c r="D9" s="19"/>
      <c r="E9" s="5"/>
      <c r="F9" s="19"/>
      <c r="G9" s="39"/>
    </row>
    <row r="10" spans="1:8" ht="22.8" x14ac:dyDescent="0.3">
      <c r="A10" s="20"/>
      <c r="B10" s="21"/>
      <c r="C10" s="21" t="s">
        <v>559</v>
      </c>
      <c r="D10" s="22" t="s">
        <v>17</v>
      </c>
      <c r="E10" s="388">
        <v>2</v>
      </c>
      <c r="F10" s="17"/>
      <c r="G10" s="38"/>
    </row>
    <row r="11" spans="1:8" ht="8.4" customHeight="1" x14ac:dyDescent="0.3">
      <c r="A11" s="18"/>
      <c r="B11" s="19"/>
      <c r="C11" s="19"/>
      <c r="D11" s="19"/>
      <c r="E11" s="5"/>
      <c r="F11" s="19"/>
      <c r="G11" s="39"/>
    </row>
    <row r="12" spans="1:8" ht="22.8" x14ac:dyDescent="0.3">
      <c r="A12" s="20"/>
      <c r="B12" s="21"/>
      <c r="C12" s="21" t="s">
        <v>560</v>
      </c>
      <c r="D12" s="22" t="s">
        <v>17</v>
      </c>
      <c r="E12" s="388">
        <v>2</v>
      </c>
      <c r="F12" s="17"/>
      <c r="G12" s="38"/>
    </row>
    <row r="13" spans="1:8" ht="8.4" customHeight="1" x14ac:dyDescent="0.3">
      <c r="A13" s="18"/>
      <c r="B13" s="19"/>
      <c r="C13" s="19"/>
      <c r="D13" s="19"/>
      <c r="E13" s="5"/>
      <c r="F13" s="19"/>
      <c r="G13" s="39"/>
    </row>
    <row r="14" spans="1:8" ht="22.8" x14ac:dyDescent="0.3">
      <c r="A14" s="20"/>
      <c r="B14" s="21"/>
      <c r="C14" s="21" t="s">
        <v>561</v>
      </c>
      <c r="D14" s="22" t="s">
        <v>17</v>
      </c>
      <c r="E14" s="388">
        <v>1</v>
      </c>
      <c r="F14" s="17"/>
      <c r="G14" s="38"/>
    </row>
    <row r="15" spans="1:8" ht="8.4" customHeight="1" x14ac:dyDescent="0.3">
      <c r="A15" s="18"/>
      <c r="B15" s="19"/>
      <c r="C15" s="19"/>
      <c r="D15" s="19"/>
      <c r="E15" s="5"/>
      <c r="F15" s="19"/>
      <c r="G15" s="39"/>
    </row>
    <row r="16" spans="1:8" ht="22.8" x14ac:dyDescent="0.3">
      <c r="A16" s="20"/>
      <c r="B16" s="21"/>
      <c r="C16" s="21" t="s">
        <v>562</v>
      </c>
      <c r="D16" s="22" t="s">
        <v>17</v>
      </c>
      <c r="E16" s="388">
        <v>2</v>
      </c>
      <c r="F16" s="17"/>
      <c r="G16" s="38"/>
    </row>
    <row r="17" spans="1:7" ht="8.4" customHeight="1" x14ac:dyDescent="0.3">
      <c r="A17" s="18"/>
      <c r="B17" s="19"/>
      <c r="C17" s="19"/>
      <c r="D17" s="19"/>
      <c r="E17" s="5"/>
      <c r="F17" s="19"/>
      <c r="G17" s="39"/>
    </row>
    <row r="18" spans="1:7" ht="22.8" x14ac:dyDescent="0.3">
      <c r="A18" s="20"/>
      <c r="B18" s="21"/>
      <c r="C18" s="21" t="s">
        <v>563</v>
      </c>
      <c r="D18" s="22" t="s">
        <v>17</v>
      </c>
      <c r="E18" s="388">
        <v>7</v>
      </c>
      <c r="F18" s="17"/>
      <c r="G18" s="38"/>
    </row>
    <row r="19" spans="1:7" ht="8.4" customHeight="1" x14ac:dyDescent="0.3">
      <c r="A19" s="18"/>
      <c r="B19" s="19"/>
      <c r="C19" s="19"/>
      <c r="D19" s="19"/>
      <c r="E19" s="5"/>
      <c r="F19" s="19"/>
      <c r="G19" s="39"/>
    </row>
    <row r="20" spans="1:7" x14ac:dyDescent="0.3">
      <c r="A20" s="20"/>
      <c r="B20" s="21"/>
      <c r="C20" s="49" t="s">
        <v>564</v>
      </c>
      <c r="D20" s="22"/>
      <c r="E20" s="388"/>
      <c r="F20" s="17"/>
      <c r="G20" s="38"/>
    </row>
    <row r="21" spans="1:7" ht="8.4" customHeight="1" x14ac:dyDescent="0.3">
      <c r="A21" s="18"/>
      <c r="B21" s="19"/>
      <c r="C21" s="19"/>
      <c r="D21" s="19"/>
      <c r="E21" s="5"/>
      <c r="F21" s="19"/>
      <c r="G21" s="39"/>
    </row>
    <row r="22" spans="1:7" ht="22.8" x14ac:dyDescent="0.3">
      <c r="A22" s="20"/>
      <c r="B22" s="21"/>
      <c r="C22" s="21" t="s">
        <v>565</v>
      </c>
      <c r="D22" s="22" t="s">
        <v>17</v>
      </c>
      <c r="E22" s="388">
        <v>6</v>
      </c>
      <c r="F22" s="17"/>
      <c r="G22" s="38"/>
    </row>
    <row r="23" spans="1:7" ht="8.4" customHeight="1" x14ac:dyDescent="0.3">
      <c r="A23" s="18"/>
      <c r="B23" s="19"/>
      <c r="C23" s="19"/>
      <c r="D23" s="19"/>
      <c r="E23" s="5"/>
      <c r="F23" s="19"/>
      <c r="G23" s="39"/>
    </row>
    <row r="24" spans="1:7" x14ac:dyDescent="0.3">
      <c r="A24" s="20"/>
      <c r="B24" s="21"/>
      <c r="C24" s="49" t="s">
        <v>566</v>
      </c>
      <c r="D24" s="22"/>
      <c r="E24" s="388"/>
      <c r="F24" s="17"/>
      <c r="G24" s="38"/>
    </row>
    <row r="25" spans="1:7" ht="8.4" customHeight="1" x14ac:dyDescent="0.3">
      <c r="A25" s="18"/>
      <c r="B25" s="19"/>
      <c r="C25" s="19"/>
      <c r="D25" s="19"/>
      <c r="E25" s="5"/>
      <c r="F25" s="19"/>
      <c r="G25" s="39"/>
    </row>
    <row r="26" spans="1:7" x14ac:dyDescent="0.3">
      <c r="A26" s="20"/>
      <c r="B26" s="21"/>
      <c r="C26" s="21" t="s">
        <v>567</v>
      </c>
      <c r="D26" s="22" t="s">
        <v>17</v>
      </c>
      <c r="E26" s="388">
        <v>3</v>
      </c>
      <c r="F26" s="17"/>
      <c r="G26" s="38"/>
    </row>
    <row r="27" spans="1:7" ht="8.4" customHeight="1" x14ac:dyDescent="0.3">
      <c r="A27" s="18"/>
      <c r="B27" s="19"/>
      <c r="C27" s="19"/>
      <c r="D27" s="19"/>
      <c r="E27" s="5"/>
      <c r="F27" s="19"/>
      <c r="G27" s="39"/>
    </row>
    <row r="28" spans="1:7" x14ac:dyDescent="0.3">
      <c r="A28" s="20"/>
      <c r="B28" s="21"/>
      <c r="C28" s="21" t="s">
        <v>568</v>
      </c>
      <c r="D28" s="22" t="s">
        <v>17</v>
      </c>
      <c r="E28" s="388">
        <v>3</v>
      </c>
      <c r="F28" s="17"/>
      <c r="G28" s="38"/>
    </row>
    <row r="29" spans="1:7" ht="8.4" customHeight="1" x14ac:dyDescent="0.3">
      <c r="A29" s="18"/>
      <c r="B29" s="19"/>
      <c r="C29" s="19"/>
      <c r="D29" s="19"/>
      <c r="E29" s="5"/>
      <c r="F29" s="19"/>
      <c r="G29" s="39"/>
    </row>
    <row r="30" spans="1:7" ht="22.8" x14ac:dyDescent="0.3">
      <c r="A30" s="20"/>
      <c r="B30" s="21"/>
      <c r="C30" s="21" t="s">
        <v>569</v>
      </c>
      <c r="D30" s="22"/>
      <c r="E30" s="388"/>
      <c r="F30" s="17"/>
      <c r="G30" s="38"/>
    </row>
    <row r="31" spans="1:7" ht="8.4" customHeight="1" x14ac:dyDescent="0.3">
      <c r="A31" s="18"/>
      <c r="B31" s="19"/>
      <c r="C31" s="19"/>
      <c r="D31" s="19"/>
      <c r="E31" s="5"/>
      <c r="F31" s="19"/>
      <c r="G31" s="39"/>
    </row>
    <row r="32" spans="1:7" x14ac:dyDescent="0.3">
      <c r="A32" s="20"/>
      <c r="B32" s="21"/>
      <c r="C32" s="21" t="s">
        <v>570</v>
      </c>
      <c r="D32" s="22" t="s">
        <v>17</v>
      </c>
      <c r="E32" s="388">
        <v>4</v>
      </c>
      <c r="F32" s="17"/>
      <c r="G32" s="38"/>
    </row>
    <row r="33" spans="1:7" ht="8.4" customHeight="1" x14ac:dyDescent="0.3">
      <c r="A33" s="18"/>
      <c r="B33" s="19"/>
      <c r="C33" s="19"/>
      <c r="D33" s="19"/>
      <c r="E33" s="5"/>
      <c r="F33" s="19"/>
      <c r="G33" s="39"/>
    </row>
    <row r="34" spans="1:7" ht="22.8" x14ac:dyDescent="0.3">
      <c r="A34" s="20"/>
      <c r="B34" s="21"/>
      <c r="C34" s="21" t="s">
        <v>569</v>
      </c>
      <c r="D34" s="22"/>
      <c r="E34" s="388"/>
      <c r="F34" s="17"/>
      <c r="G34" s="38"/>
    </row>
    <row r="35" spans="1:7" ht="8.4" customHeight="1" x14ac:dyDescent="0.3">
      <c r="A35" s="18"/>
      <c r="B35" s="19"/>
      <c r="C35" s="19"/>
      <c r="D35" s="19"/>
      <c r="E35" s="5"/>
      <c r="F35" s="19"/>
      <c r="G35" s="39"/>
    </row>
    <row r="36" spans="1:7" x14ac:dyDescent="0.3">
      <c r="A36" s="20"/>
      <c r="B36" s="21"/>
      <c r="C36" s="21" t="s">
        <v>570</v>
      </c>
      <c r="D36" s="22" t="s">
        <v>17</v>
      </c>
      <c r="E36" s="388">
        <v>4</v>
      </c>
      <c r="F36" s="17"/>
      <c r="G36" s="38"/>
    </row>
    <row r="37" spans="1:7" ht="8.4" customHeight="1" x14ac:dyDescent="0.3">
      <c r="A37" s="18"/>
      <c r="B37" s="19"/>
      <c r="C37" s="19"/>
      <c r="D37" s="19"/>
      <c r="E37" s="5"/>
      <c r="F37" s="19"/>
      <c r="G37" s="39"/>
    </row>
    <row r="38" spans="1:7" x14ac:dyDescent="0.3">
      <c r="A38" s="20"/>
      <c r="B38" s="21"/>
      <c r="C38" s="49" t="s">
        <v>571</v>
      </c>
      <c r="D38" s="22"/>
      <c r="E38" s="388"/>
      <c r="F38" s="17"/>
      <c r="G38" s="38"/>
    </row>
    <row r="39" spans="1:7" ht="8.4" customHeight="1" x14ac:dyDescent="0.3">
      <c r="A39" s="18"/>
      <c r="B39" s="19"/>
      <c r="C39" s="19"/>
      <c r="D39" s="19"/>
      <c r="E39" s="5"/>
      <c r="F39" s="19"/>
      <c r="G39" s="39"/>
    </row>
    <row r="40" spans="1:7" ht="22.8" x14ac:dyDescent="0.3">
      <c r="A40" s="20"/>
      <c r="B40" s="21"/>
      <c r="C40" s="21" t="s">
        <v>572</v>
      </c>
      <c r="D40" s="22" t="s">
        <v>17</v>
      </c>
      <c r="E40" s="388">
        <v>1</v>
      </c>
      <c r="F40" s="17"/>
      <c r="G40" s="38"/>
    </row>
    <row r="41" spans="1:7" ht="8.4" customHeight="1" x14ac:dyDescent="0.3">
      <c r="A41" s="18"/>
      <c r="B41" s="19"/>
      <c r="C41" s="19"/>
      <c r="D41" s="19"/>
      <c r="E41" s="5"/>
      <c r="F41" s="19"/>
      <c r="G41" s="39"/>
    </row>
    <row r="42" spans="1:7" ht="22.8" x14ac:dyDescent="0.3">
      <c r="A42" s="20"/>
      <c r="B42" s="21"/>
      <c r="C42" s="21" t="s">
        <v>573</v>
      </c>
      <c r="D42" s="22" t="s">
        <v>17</v>
      </c>
      <c r="E42" s="388">
        <v>2</v>
      </c>
      <c r="F42" s="17"/>
      <c r="G42" s="38"/>
    </row>
    <row r="43" spans="1:7" ht="8.4" customHeight="1" x14ac:dyDescent="0.3">
      <c r="A43" s="18"/>
      <c r="B43" s="19"/>
      <c r="C43" s="19"/>
      <c r="D43" s="19"/>
      <c r="E43" s="5"/>
      <c r="F43" s="19"/>
      <c r="G43" s="39"/>
    </row>
    <row r="44" spans="1:7" ht="22.8" x14ac:dyDescent="0.3">
      <c r="A44" s="20"/>
      <c r="B44" s="21"/>
      <c r="C44" s="21" t="s">
        <v>574</v>
      </c>
      <c r="D44" s="22" t="s">
        <v>17</v>
      </c>
      <c r="E44" s="388">
        <v>1</v>
      </c>
      <c r="F44" s="17"/>
      <c r="G44" s="38"/>
    </row>
    <row r="45" spans="1:7" ht="8.4" customHeight="1" x14ac:dyDescent="0.3">
      <c r="A45" s="18"/>
      <c r="B45" s="19"/>
      <c r="C45" s="19"/>
      <c r="D45" s="19"/>
      <c r="E45" s="5"/>
      <c r="F45" s="19"/>
      <c r="G45" s="39"/>
    </row>
    <row r="46" spans="1:7" ht="45.6" x14ac:dyDescent="0.3">
      <c r="A46" s="20"/>
      <c r="B46" s="21"/>
      <c r="C46" s="21" t="s">
        <v>575</v>
      </c>
      <c r="D46" s="22" t="s">
        <v>17</v>
      </c>
      <c r="E46" s="388">
        <v>2</v>
      </c>
      <c r="F46" s="17"/>
      <c r="G46" s="38"/>
    </row>
    <row r="47" spans="1:7" ht="8.4" customHeight="1" x14ac:dyDescent="0.3">
      <c r="A47" s="18"/>
      <c r="B47" s="19"/>
      <c r="C47" s="19"/>
      <c r="D47" s="19"/>
      <c r="E47" s="5"/>
      <c r="F47" s="19"/>
      <c r="G47" s="39"/>
    </row>
    <row r="48" spans="1:7" ht="45.6" x14ac:dyDescent="0.3">
      <c r="A48" s="20"/>
      <c r="B48" s="21"/>
      <c r="C48" s="21" t="s">
        <v>576</v>
      </c>
      <c r="D48" s="22" t="s">
        <v>17</v>
      </c>
      <c r="E48" s="388">
        <v>2</v>
      </c>
      <c r="F48" s="17"/>
      <c r="G48" s="38"/>
    </row>
    <row r="49" spans="1:7" ht="8.4" customHeight="1" x14ac:dyDescent="0.3">
      <c r="A49" s="18"/>
      <c r="B49" s="19"/>
      <c r="C49" s="19"/>
      <c r="D49" s="19"/>
      <c r="E49" s="5"/>
      <c r="F49" s="19"/>
      <c r="G49" s="39"/>
    </row>
    <row r="50" spans="1:7" ht="45.6" x14ac:dyDescent="0.3">
      <c r="A50" s="20"/>
      <c r="B50" s="21"/>
      <c r="C50" s="21" t="s">
        <v>577</v>
      </c>
      <c r="D50" s="22" t="s">
        <v>17</v>
      </c>
      <c r="E50" s="388">
        <v>1</v>
      </c>
      <c r="F50" s="17"/>
      <c r="G50" s="38"/>
    </row>
    <row r="51" spans="1:7" ht="12" customHeight="1" x14ac:dyDescent="0.3">
      <c r="A51" s="18"/>
      <c r="B51" s="19"/>
      <c r="C51" s="19"/>
      <c r="D51" s="19"/>
      <c r="E51" s="5"/>
      <c r="F51" s="19"/>
      <c r="G51" s="39"/>
    </row>
    <row r="52" spans="1:7" x14ac:dyDescent="0.3">
      <c r="A52" s="24" t="s">
        <v>39</v>
      </c>
      <c r="B52" s="25"/>
      <c r="C52" s="26"/>
      <c r="D52" s="27"/>
      <c r="E52" s="199"/>
      <c r="F52" s="28"/>
      <c r="G52" s="37"/>
    </row>
    <row r="53" spans="1:7" ht="10.199999999999999" customHeight="1" x14ac:dyDescent="0.3">
      <c r="A53" s="9"/>
      <c r="B53" s="9"/>
      <c r="C53" s="30"/>
      <c r="D53" s="9"/>
      <c r="E53" s="9"/>
      <c r="F53" s="9"/>
      <c r="G53" s="9"/>
    </row>
    <row r="54" spans="1:7" x14ac:dyDescent="0.3">
      <c r="A54" s="35" t="str">
        <f>$A$1</f>
        <v xml:space="preserve">TSHIAME WWTW REFURBISHMENT </v>
      </c>
      <c r="B54" s="32"/>
      <c r="C54" s="32"/>
      <c r="D54" s="32"/>
      <c r="E54" s="32"/>
      <c r="F54" s="32"/>
      <c r="G54" s="32"/>
    </row>
    <row r="55" spans="1:7" x14ac:dyDescent="0.3">
      <c r="A55" s="31" t="s">
        <v>40</v>
      </c>
      <c r="B55" s="32"/>
      <c r="C55" s="32"/>
      <c r="D55" s="32"/>
      <c r="E55" s="32"/>
      <c r="F55" s="32"/>
      <c r="G55" s="32"/>
    </row>
    <row r="56" spans="1:7" ht="28.2" customHeight="1" x14ac:dyDescent="0.3">
      <c r="A56" s="9"/>
      <c r="B56" s="9"/>
      <c r="C56" s="9"/>
      <c r="D56" s="544" t="s">
        <v>2000</v>
      </c>
      <c r="E56" s="545" t="s">
        <v>173</v>
      </c>
      <c r="F56" s="545" t="s">
        <v>173</v>
      </c>
      <c r="G56" s="545" t="s">
        <v>173</v>
      </c>
    </row>
    <row r="57" spans="1:7" ht="22.8" x14ac:dyDescent="0.3">
      <c r="A57" s="11" t="s">
        <v>5</v>
      </c>
      <c r="B57" s="11" t="s">
        <v>0</v>
      </c>
      <c r="C57" s="11" t="s">
        <v>1</v>
      </c>
      <c r="D57" s="11" t="s">
        <v>2</v>
      </c>
      <c r="E57" s="4" t="s">
        <v>3</v>
      </c>
      <c r="F57" s="11" t="s">
        <v>6</v>
      </c>
      <c r="G57" s="12" t="s">
        <v>4</v>
      </c>
    </row>
    <row r="58" spans="1:7" x14ac:dyDescent="0.3">
      <c r="A58" s="24" t="s">
        <v>41</v>
      </c>
      <c r="B58" s="25"/>
      <c r="C58" s="26"/>
      <c r="D58" s="27"/>
      <c r="E58" s="199"/>
      <c r="F58" s="28"/>
      <c r="G58" s="29"/>
    </row>
    <row r="59" spans="1:7" ht="9.6" customHeight="1" x14ac:dyDescent="0.3">
      <c r="A59" s="18"/>
      <c r="B59" s="19"/>
      <c r="C59" s="5"/>
      <c r="D59" s="5"/>
      <c r="E59" s="5"/>
      <c r="F59" s="217"/>
      <c r="G59" s="217"/>
    </row>
    <row r="60" spans="1:7" x14ac:dyDescent="0.3">
      <c r="A60" s="20"/>
      <c r="B60" s="21"/>
      <c r="C60" s="49" t="s">
        <v>578</v>
      </c>
      <c r="D60" s="22"/>
      <c r="E60" s="388"/>
      <c r="F60" s="17"/>
      <c r="G60" s="38"/>
    </row>
    <row r="61" spans="1:7" ht="12" customHeight="1" x14ac:dyDescent="0.3">
      <c r="A61" s="18"/>
      <c r="B61" s="19"/>
      <c r="C61" s="19"/>
      <c r="D61" s="19"/>
      <c r="E61" s="5"/>
      <c r="F61" s="19"/>
      <c r="G61" s="39"/>
    </row>
    <row r="62" spans="1:7" ht="34.200000000000003" x14ac:dyDescent="0.3">
      <c r="A62" s="20"/>
      <c r="B62" s="21"/>
      <c r="C62" s="21" t="s">
        <v>579</v>
      </c>
      <c r="D62" s="22"/>
      <c r="E62" s="388"/>
      <c r="F62" s="17"/>
      <c r="G62" s="38"/>
    </row>
    <row r="63" spans="1:7" ht="12" customHeight="1" x14ac:dyDescent="0.3">
      <c r="A63" s="18"/>
      <c r="B63" s="19"/>
      <c r="C63" s="19"/>
      <c r="D63" s="19"/>
      <c r="E63" s="5"/>
      <c r="F63" s="19"/>
      <c r="G63" s="39"/>
    </row>
    <row r="64" spans="1:7" x14ac:dyDescent="0.3">
      <c r="A64" s="20"/>
      <c r="B64" s="21"/>
      <c r="C64" s="21" t="s">
        <v>580</v>
      </c>
      <c r="D64" s="22" t="s">
        <v>17</v>
      </c>
      <c r="E64" s="388">
        <v>0</v>
      </c>
      <c r="F64" s="17"/>
      <c r="G64" s="38"/>
    </row>
    <row r="65" spans="1:7" ht="12" customHeight="1" x14ac:dyDescent="0.3">
      <c r="A65" s="18"/>
      <c r="B65" s="19"/>
      <c r="C65" s="19"/>
      <c r="D65" s="19"/>
      <c r="E65" s="5"/>
      <c r="F65" s="19"/>
      <c r="G65" s="39"/>
    </row>
    <row r="66" spans="1:7" x14ac:dyDescent="0.3">
      <c r="A66" s="20"/>
      <c r="B66" s="21"/>
      <c r="C66" s="21" t="s">
        <v>581</v>
      </c>
      <c r="D66" s="22" t="s">
        <v>17</v>
      </c>
      <c r="E66" s="388">
        <v>2</v>
      </c>
      <c r="F66" s="17"/>
      <c r="G66" s="38"/>
    </row>
    <row r="67" spans="1:7" ht="12" customHeight="1" x14ac:dyDescent="0.3">
      <c r="A67" s="18"/>
      <c r="B67" s="19"/>
      <c r="C67" s="19"/>
      <c r="D67" s="19"/>
      <c r="E67" s="5"/>
      <c r="F67" s="19"/>
      <c r="G67" s="39"/>
    </row>
    <row r="68" spans="1:7" x14ac:dyDescent="0.3">
      <c r="A68" s="20"/>
      <c r="B68" s="21"/>
      <c r="C68" s="21" t="s">
        <v>582</v>
      </c>
      <c r="D68" s="22" t="s">
        <v>17</v>
      </c>
      <c r="E68" s="388">
        <v>2</v>
      </c>
      <c r="F68" s="17"/>
      <c r="G68" s="38"/>
    </row>
    <row r="69" spans="1:7" ht="12" customHeight="1" x14ac:dyDescent="0.3">
      <c r="A69" s="18"/>
      <c r="B69" s="19"/>
      <c r="C69" s="19"/>
      <c r="D69" s="19"/>
      <c r="E69" s="5"/>
      <c r="F69" s="19"/>
      <c r="G69" s="39"/>
    </row>
    <row r="70" spans="1:7" x14ac:dyDescent="0.3">
      <c r="A70" s="20"/>
      <c r="B70" s="21"/>
      <c r="C70" s="49" t="s">
        <v>656</v>
      </c>
      <c r="D70" s="22"/>
      <c r="E70" s="388"/>
      <c r="F70" s="17"/>
      <c r="G70" s="38"/>
    </row>
    <row r="71" spans="1:7" ht="12" customHeight="1" x14ac:dyDescent="0.3">
      <c r="A71" s="18"/>
      <c r="B71" s="19"/>
      <c r="C71" s="19"/>
      <c r="D71" s="19"/>
      <c r="E71" s="5"/>
      <c r="F71" s="19"/>
      <c r="G71" s="39"/>
    </row>
    <row r="72" spans="1:7" ht="79.8" x14ac:dyDescent="0.3">
      <c r="A72" s="20"/>
      <c r="B72" s="21"/>
      <c r="C72" s="21" t="s">
        <v>484</v>
      </c>
      <c r="D72" s="22"/>
      <c r="E72" s="388"/>
      <c r="F72" s="17"/>
      <c r="G72" s="38"/>
    </row>
    <row r="73" spans="1:7" ht="12" customHeight="1" x14ac:dyDescent="0.3">
      <c r="A73" s="18"/>
      <c r="B73" s="19"/>
      <c r="C73" s="19"/>
      <c r="D73" s="19"/>
      <c r="E73" s="5"/>
      <c r="F73" s="19"/>
      <c r="G73" s="39"/>
    </row>
    <row r="74" spans="1:7" x14ac:dyDescent="0.3">
      <c r="A74" s="20"/>
      <c r="B74" s="21"/>
      <c r="C74" s="21" t="s">
        <v>583</v>
      </c>
      <c r="D74" s="22" t="s">
        <v>263</v>
      </c>
      <c r="E74" s="388">
        <v>5</v>
      </c>
      <c r="F74" s="17"/>
      <c r="G74" s="38"/>
    </row>
    <row r="75" spans="1:7" ht="12" customHeight="1" x14ac:dyDescent="0.3">
      <c r="A75" s="18"/>
      <c r="B75" s="19"/>
      <c r="C75" s="19"/>
      <c r="D75" s="19"/>
      <c r="E75" s="5"/>
      <c r="F75" s="19"/>
      <c r="G75" s="39"/>
    </row>
    <row r="76" spans="1:7" x14ac:dyDescent="0.3">
      <c r="A76" s="20"/>
      <c r="B76" s="21"/>
      <c r="C76" s="21" t="s">
        <v>584</v>
      </c>
      <c r="D76" s="22" t="s">
        <v>263</v>
      </c>
      <c r="E76" s="388">
        <v>45.2</v>
      </c>
      <c r="F76" s="17"/>
      <c r="G76" s="38"/>
    </row>
    <row r="77" spans="1:7" ht="12" customHeight="1" x14ac:dyDescent="0.3">
      <c r="A77" s="18"/>
      <c r="B77" s="19"/>
      <c r="C77" s="19"/>
      <c r="D77" s="19"/>
      <c r="E77" s="5"/>
      <c r="F77" s="19"/>
      <c r="G77" s="39"/>
    </row>
    <row r="78" spans="1:7" x14ac:dyDescent="0.3">
      <c r="A78" s="20"/>
      <c r="B78" s="21"/>
      <c r="C78" s="21" t="s">
        <v>588</v>
      </c>
      <c r="D78" s="22" t="s">
        <v>263</v>
      </c>
      <c r="E78" s="388">
        <v>6.3</v>
      </c>
      <c r="F78" s="17"/>
      <c r="G78" s="38"/>
    </row>
    <row r="79" spans="1:7" ht="12" customHeight="1" x14ac:dyDescent="0.3">
      <c r="A79" s="18"/>
      <c r="B79" s="19"/>
      <c r="C79" s="19"/>
      <c r="D79" s="19"/>
      <c r="E79" s="5"/>
      <c r="F79" s="19"/>
      <c r="G79" s="39"/>
    </row>
    <row r="80" spans="1:7" x14ac:dyDescent="0.3">
      <c r="A80" s="20"/>
      <c r="B80" s="21"/>
      <c r="C80" s="21" t="s">
        <v>589</v>
      </c>
      <c r="D80" s="22" t="s">
        <v>263</v>
      </c>
      <c r="E80" s="388">
        <v>235.3</v>
      </c>
      <c r="F80" s="17"/>
      <c r="G80" s="38"/>
    </row>
    <row r="81" spans="1:7" ht="12" customHeight="1" x14ac:dyDescent="0.3">
      <c r="A81" s="18"/>
      <c r="B81" s="19"/>
      <c r="C81" s="19"/>
      <c r="D81" s="19"/>
      <c r="E81" s="5"/>
      <c r="F81" s="19"/>
      <c r="G81" s="39"/>
    </row>
    <row r="82" spans="1:7" x14ac:dyDescent="0.3">
      <c r="A82" s="20"/>
      <c r="B82" s="21"/>
      <c r="C82" s="21" t="s">
        <v>599</v>
      </c>
      <c r="D82" s="22" t="s">
        <v>263</v>
      </c>
      <c r="E82" s="388">
        <v>10</v>
      </c>
      <c r="F82" s="17"/>
      <c r="G82" s="38"/>
    </row>
    <row r="83" spans="1:7" ht="12" customHeight="1" x14ac:dyDescent="0.3">
      <c r="A83" s="18"/>
      <c r="B83" s="19"/>
      <c r="C83" s="19"/>
      <c r="D83" s="19"/>
      <c r="E83" s="5"/>
      <c r="F83" s="19"/>
      <c r="G83" s="39"/>
    </row>
    <row r="84" spans="1:7" ht="22.8" x14ac:dyDescent="0.3">
      <c r="A84" s="20"/>
      <c r="B84" s="21"/>
      <c r="C84" s="21" t="s">
        <v>600</v>
      </c>
      <c r="D84" s="22" t="s">
        <v>263</v>
      </c>
      <c r="E84" s="388">
        <v>36</v>
      </c>
      <c r="F84" s="17"/>
      <c r="G84" s="38"/>
    </row>
    <row r="85" spans="1:7" ht="12" customHeight="1" x14ac:dyDescent="0.3">
      <c r="A85" s="18"/>
      <c r="B85" s="19"/>
      <c r="C85" s="19"/>
      <c r="D85" s="19"/>
      <c r="E85" s="5"/>
      <c r="F85" s="19"/>
      <c r="G85" s="39"/>
    </row>
    <row r="86" spans="1:7" ht="22.8" x14ac:dyDescent="0.3">
      <c r="A86" s="20"/>
      <c r="B86" s="21"/>
      <c r="C86" s="21" t="s">
        <v>603</v>
      </c>
      <c r="D86" s="22" t="s">
        <v>263</v>
      </c>
      <c r="E86" s="388">
        <v>87.1</v>
      </c>
      <c r="F86" s="17"/>
      <c r="G86" s="38"/>
    </row>
    <row r="87" spans="1:7" ht="12" customHeight="1" x14ac:dyDescent="0.3">
      <c r="A87" s="18"/>
      <c r="B87" s="19"/>
      <c r="C87" s="19"/>
      <c r="D87" s="19"/>
      <c r="E87" s="5"/>
      <c r="F87" s="19"/>
      <c r="G87" s="39"/>
    </row>
    <row r="88" spans="1:7" x14ac:dyDescent="0.3">
      <c r="A88" s="20"/>
      <c r="B88" s="21"/>
      <c r="C88" s="21" t="s">
        <v>604</v>
      </c>
      <c r="D88" s="22" t="s">
        <v>263</v>
      </c>
      <c r="E88" s="388">
        <v>15</v>
      </c>
      <c r="F88" s="17"/>
      <c r="G88" s="38"/>
    </row>
    <row r="89" spans="1:7" ht="12" customHeight="1" x14ac:dyDescent="0.3">
      <c r="A89" s="18"/>
      <c r="B89" s="19"/>
      <c r="C89" s="19"/>
      <c r="D89" s="19"/>
      <c r="E89" s="5"/>
      <c r="F89" s="19"/>
      <c r="G89" s="39"/>
    </row>
    <row r="90" spans="1:7" x14ac:dyDescent="0.3">
      <c r="A90" s="20"/>
      <c r="B90" s="21"/>
      <c r="C90" s="21" t="s">
        <v>655</v>
      </c>
      <c r="D90" s="22" t="s">
        <v>263</v>
      </c>
      <c r="E90" s="388">
        <v>7.1</v>
      </c>
      <c r="F90" s="17"/>
      <c r="G90" s="38"/>
    </row>
    <row r="91" spans="1:7" ht="12" customHeight="1" x14ac:dyDescent="0.3">
      <c r="A91" s="18"/>
      <c r="B91" s="19"/>
      <c r="C91" s="19"/>
      <c r="D91" s="19"/>
      <c r="E91" s="5"/>
      <c r="F91" s="19"/>
      <c r="G91" s="39"/>
    </row>
    <row r="92" spans="1:7" x14ac:dyDescent="0.3">
      <c r="A92" s="68"/>
      <c r="B92" s="51"/>
      <c r="C92" s="381" t="s">
        <v>1835</v>
      </c>
      <c r="D92" s="60"/>
      <c r="E92" s="190"/>
      <c r="F92" s="61"/>
      <c r="G92" s="38"/>
    </row>
    <row r="93" spans="1:7" x14ac:dyDescent="0.3">
      <c r="A93" s="68"/>
      <c r="B93" s="51"/>
      <c r="C93" s="122" t="s">
        <v>1836</v>
      </c>
      <c r="D93" s="60"/>
      <c r="E93" s="190"/>
      <c r="F93" s="61"/>
      <c r="G93" s="38"/>
    </row>
    <row r="94" spans="1:7" ht="57" x14ac:dyDescent="0.3">
      <c r="A94" s="68"/>
      <c r="B94" s="51"/>
      <c r="C94" s="51" t="s">
        <v>806</v>
      </c>
      <c r="D94" s="189" t="s">
        <v>1834</v>
      </c>
      <c r="E94" s="190">
        <v>8.6280000000000001</v>
      </c>
      <c r="F94" s="61"/>
      <c r="G94" s="38"/>
    </row>
    <row r="95" spans="1:7" ht="12" customHeight="1" x14ac:dyDescent="0.3">
      <c r="A95" s="369"/>
      <c r="B95" s="346"/>
      <c r="C95" s="346"/>
      <c r="D95" s="195"/>
      <c r="E95" s="196"/>
      <c r="F95" s="371"/>
      <c r="G95" s="372"/>
    </row>
    <row r="96" spans="1:7" ht="34.200000000000003" x14ac:dyDescent="0.3">
      <c r="A96" s="68"/>
      <c r="B96" s="51"/>
      <c r="C96" s="63" t="s">
        <v>1839</v>
      </c>
      <c r="D96" s="60" t="s">
        <v>263</v>
      </c>
      <c r="E96" s="190">
        <v>10.785</v>
      </c>
      <c r="F96" s="61"/>
      <c r="G96" s="38"/>
    </row>
    <row r="97" spans="1:7" ht="12" customHeight="1" x14ac:dyDescent="0.3">
      <c r="A97" s="369"/>
      <c r="B97" s="346"/>
      <c r="C97" s="346"/>
      <c r="D97" s="370"/>
      <c r="E97" s="196"/>
      <c r="F97" s="371"/>
      <c r="G97" s="372"/>
    </row>
    <row r="98" spans="1:7" x14ac:dyDescent="0.3">
      <c r="A98" s="68"/>
      <c r="B98" s="51"/>
      <c r="C98" s="122" t="s">
        <v>1837</v>
      </c>
      <c r="D98" s="60"/>
      <c r="E98" s="190"/>
      <c r="F98" s="61"/>
      <c r="G98" s="38"/>
    </row>
    <row r="99" spans="1:7" x14ac:dyDescent="0.3">
      <c r="A99" s="68"/>
      <c r="B99" s="51"/>
      <c r="C99" s="351" t="s">
        <v>1838</v>
      </c>
      <c r="D99" s="60"/>
      <c r="E99" s="190"/>
      <c r="F99" s="61"/>
      <c r="G99" s="38"/>
    </row>
    <row r="100" spans="1:7" ht="57" x14ac:dyDescent="0.3">
      <c r="A100" s="68"/>
      <c r="B100" s="51"/>
      <c r="C100" s="382" t="s">
        <v>806</v>
      </c>
      <c r="D100" s="58" t="s">
        <v>492</v>
      </c>
      <c r="E100" s="389">
        <v>6.25</v>
      </c>
      <c r="F100" s="383"/>
      <c r="G100" s="38"/>
    </row>
    <row r="101" spans="1:7" ht="12" customHeight="1" x14ac:dyDescent="0.3">
      <c r="A101" s="369"/>
      <c r="B101" s="346"/>
      <c r="C101" s="385"/>
      <c r="D101" s="386"/>
      <c r="E101" s="390"/>
      <c r="F101" s="387"/>
      <c r="G101" s="372"/>
    </row>
    <row r="102" spans="1:7" ht="34.200000000000003" x14ac:dyDescent="0.3">
      <c r="A102" s="68"/>
      <c r="B102" s="51"/>
      <c r="C102" s="384" t="s">
        <v>1839</v>
      </c>
      <c r="D102" s="58" t="s">
        <v>263</v>
      </c>
      <c r="E102" s="389">
        <v>20</v>
      </c>
      <c r="F102" s="383"/>
      <c r="G102" s="38"/>
    </row>
    <row r="103" spans="1:7" ht="12" customHeight="1" x14ac:dyDescent="0.3">
      <c r="A103" s="18"/>
      <c r="B103" s="19"/>
      <c r="C103" s="19"/>
      <c r="D103" s="19"/>
      <c r="E103" s="5"/>
      <c r="F103" s="19"/>
      <c r="G103" s="39"/>
    </row>
    <row r="104" spans="1:7" x14ac:dyDescent="0.3">
      <c r="A104" s="24" t="s">
        <v>39</v>
      </c>
      <c r="B104" s="25"/>
      <c r="C104" s="26"/>
      <c r="D104" s="27"/>
      <c r="E104" s="199"/>
      <c r="F104" s="28"/>
      <c r="G104" s="37"/>
    </row>
    <row r="105" spans="1:7" ht="10.199999999999999" customHeight="1" x14ac:dyDescent="0.3">
      <c r="A105" s="9"/>
      <c r="B105" s="9"/>
      <c r="C105" s="30"/>
      <c r="D105" s="9"/>
      <c r="E105" s="9"/>
      <c r="F105" s="9"/>
      <c r="G105" s="9"/>
    </row>
    <row r="106" spans="1:7" x14ac:dyDescent="0.3">
      <c r="A106" s="35" t="str">
        <f>$A$1</f>
        <v xml:space="preserve">TSHIAME WWTW REFURBISHMENT </v>
      </c>
      <c r="B106" s="32"/>
      <c r="C106" s="32"/>
      <c r="D106" s="32"/>
      <c r="E106" s="32"/>
      <c r="F106" s="32"/>
      <c r="G106" s="32"/>
    </row>
    <row r="107" spans="1:7" x14ac:dyDescent="0.3">
      <c r="A107" s="31" t="s">
        <v>40</v>
      </c>
      <c r="B107" s="32"/>
      <c r="C107" s="32"/>
      <c r="D107" s="32"/>
      <c r="E107" s="32"/>
      <c r="F107" s="32"/>
      <c r="G107" s="32"/>
    </row>
    <row r="108" spans="1:7" ht="28.2" customHeight="1" x14ac:dyDescent="0.3">
      <c r="A108" s="9"/>
      <c r="B108" s="9"/>
      <c r="C108" s="9"/>
      <c r="D108" s="544" t="s">
        <v>2000</v>
      </c>
      <c r="E108" s="545" t="s">
        <v>173</v>
      </c>
      <c r="F108" s="545" t="s">
        <v>173</v>
      </c>
      <c r="G108" s="545" t="s">
        <v>173</v>
      </c>
    </row>
    <row r="109" spans="1:7" ht="22.8" x14ac:dyDescent="0.3">
      <c r="A109" s="11" t="s">
        <v>5</v>
      </c>
      <c r="B109" s="11" t="s">
        <v>0</v>
      </c>
      <c r="C109" s="11" t="s">
        <v>1</v>
      </c>
      <c r="D109" s="11" t="s">
        <v>2</v>
      </c>
      <c r="E109" s="4" t="s">
        <v>3</v>
      </c>
      <c r="F109" s="11" t="s">
        <v>6</v>
      </c>
      <c r="G109" s="12" t="s">
        <v>4</v>
      </c>
    </row>
    <row r="110" spans="1:7" x14ac:dyDescent="0.3">
      <c r="A110" s="24" t="s">
        <v>41</v>
      </c>
      <c r="B110" s="25"/>
      <c r="C110" s="26"/>
      <c r="D110" s="27"/>
      <c r="E110" s="199"/>
      <c r="F110" s="28"/>
      <c r="G110" s="29"/>
    </row>
    <row r="111" spans="1:7" ht="9.6" customHeight="1" x14ac:dyDescent="0.3">
      <c r="A111" s="18"/>
      <c r="B111" s="19"/>
      <c r="C111" s="5"/>
      <c r="D111" s="5"/>
      <c r="E111" s="5"/>
      <c r="F111" s="217"/>
      <c r="G111" s="217"/>
    </row>
    <row r="112" spans="1:7" x14ac:dyDescent="0.3">
      <c r="A112" s="68"/>
      <c r="B112" s="51"/>
      <c r="C112" s="122" t="s">
        <v>1849</v>
      </c>
      <c r="D112" s="60"/>
      <c r="E112" s="190"/>
      <c r="F112" s="61"/>
      <c r="G112" s="62"/>
    </row>
    <row r="113" spans="1:7" ht="24" x14ac:dyDescent="0.3">
      <c r="A113" s="68"/>
      <c r="B113" s="51"/>
      <c r="C113" s="122" t="s">
        <v>1848</v>
      </c>
      <c r="D113" s="60"/>
      <c r="E113" s="190"/>
      <c r="F113" s="61"/>
      <c r="G113" s="62"/>
    </row>
    <row r="114" spans="1:7" ht="57" x14ac:dyDescent="0.3">
      <c r="A114" s="68"/>
      <c r="B114" s="51"/>
      <c r="C114" s="51" t="s">
        <v>806</v>
      </c>
      <c r="D114" s="60" t="s">
        <v>492</v>
      </c>
      <c r="E114" s="190">
        <v>2</v>
      </c>
      <c r="F114" s="61"/>
      <c r="G114" s="38"/>
    </row>
    <row r="115" spans="1:7" x14ac:dyDescent="0.3">
      <c r="A115" s="369"/>
      <c r="B115" s="346"/>
      <c r="C115" s="346"/>
      <c r="D115" s="370"/>
      <c r="E115" s="196"/>
      <c r="F115" s="371"/>
      <c r="G115" s="372"/>
    </row>
    <row r="116" spans="1:7" ht="36" x14ac:dyDescent="0.3">
      <c r="A116" s="68"/>
      <c r="B116" s="51"/>
      <c r="C116" s="122" t="s">
        <v>1850</v>
      </c>
      <c r="D116" s="60"/>
      <c r="E116" s="190"/>
      <c r="F116" s="61"/>
      <c r="G116" s="62"/>
    </row>
    <row r="117" spans="1:7" ht="57" x14ac:dyDescent="0.3">
      <c r="A117" s="68"/>
      <c r="B117" s="51"/>
      <c r="C117" s="51" t="s">
        <v>806</v>
      </c>
      <c r="D117" s="60" t="s">
        <v>492</v>
      </c>
      <c r="E117" s="190">
        <v>13.5</v>
      </c>
      <c r="F117" s="61"/>
      <c r="G117" s="38"/>
    </row>
    <row r="118" spans="1:7" x14ac:dyDescent="0.3">
      <c r="A118" s="369"/>
      <c r="B118" s="346"/>
      <c r="C118" s="346"/>
      <c r="D118" s="370"/>
      <c r="E118" s="196"/>
      <c r="F118" s="371"/>
      <c r="G118" s="372"/>
    </row>
    <row r="119" spans="1:7" ht="36" x14ac:dyDescent="0.3">
      <c r="A119" s="68"/>
      <c r="B119" s="51"/>
      <c r="C119" s="122" t="s">
        <v>1851</v>
      </c>
      <c r="D119" s="60"/>
      <c r="E119" s="190"/>
      <c r="F119" s="61"/>
      <c r="G119" s="62"/>
    </row>
    <row r="120" spans="1:7" ht="57" x14ac:dyDescent="0.3">
      <c r="A120" s="68"/>
      <c r="B120" s="51"/>
      <c r="C120" s="51" t="s">
        <v>806</v>
      </c>
      <c r="D120" s="60" t="s">
        <v>492</v>
      </c>
      <c r="E120" s="190">
        <v>9</v>
      </c>
      <c r="F120" s="61"/>
      <c r="G120" s="38"/>
    </row>
    <row r="121" spans="1:7" x14ac:dyDescent="0.3">
      <c r="A121" s="369"/>
      <c r="B121" s="346"/>
      <c r="C121" s="346"/>
      <c r="D121" s="370"/>
      <c r="E121" s="196"/>
      <c r="F121" s="371"/>
      <c r="G121" s="372"/>
    </row>
    <row r="122" spans="1:7" ht="24" x14ac:dyDescent="0.3">
      <c r="A122" s="68"/>
      <c r="B122" s="51"/>
      <c r="C122" s="122" t="s">
        <v>1852</v>
      </c>
      <c r="D122" s="60"/>
      <c r="E122" s="190"/>
      <c r="F122" s="61"/>
      <c r="G122" s="62"/>
    </row>
    <row r="123" spans="1:7" ht="57" x14ac:dyDescent="0.3">
      <c r="A123" s="68"/>
      <c r="B123" s="51"/>
      <c r="C123" s="51" t="s">
        <v>806</v>
      </c>
      <c r="D123" s="60" t="s">
        <v>492</v>
      </c>
      <c r="E123" s="190">
        <v>1.5</v>
      </c>
      <c r="F123" s="61"/>
      <c r="G123" s="38"/>
    </row>
    <row r="124" spans="1:7" x14ac:dyDescent="0.3">
      <c r="A124" s="369"/>
      <c r="B124" s="346"/>
      <c r="C124" s="346"/>
      <c r="D124" s="370"/>
      <c r="E124" s="196"/>
      <c r="F124" s="371"/>
      <c r="G124" s="372"/>
    </row>
    <row r="125" spans="1:7" x14ac:dyDescent="0.3">
      <c r="A125" s="68"/>
      <c r="B125" s="51"/>
      <c r="C125" s="122" t="s">
        <v>1853</v>
      </c>
      <c r="D125" s="60"/>
      <c r="E125" s="190"/>
      <c r="F125" s="61"/>
      <c r="G125" s="62"/>
    </row>
    <row r="126" spans="1:7" ht="57" x14ac:dyDescent="0.3">
      <c r="A126" s="68"/>
      <c r="B126" s="51"/>
      <c r="C126" s="51" t="s">
        <v>806</v>
      </c>
      <c r="D126" s="60" t="s">
        <v>492</v>
      </c>
      <c r="E126" s="190">
        <v>1.2</v>
      </c>
      <c r="F126" s="61"/>
      <c r="G126" s="38"/>
    </row>
    <row r="127" spans="1:7" x14ac:dyDescent="0.3">
      <c r="A127" s="369"/>
      <c r="B127" s="346"/>
      <c r="C127" s="346"/>
      <c r="D127" s="370"/>
      <c r="E127" s="196"/>
      <c r="F127" s="371"/>
      <c r="G127" s="372"/>
    </row>
    <row r="128" spans="1:7" ht="24" x14ac:dyDescent="0.3">
      <c r="A128" s="68"/>
      <c r="B128" s="51"/>
      <c r="C128" s="351" t="s">
        <v>1854</v>
      </c>
      <c r="D128" s="60"/>
      <c r="E128" s="190"/>
      <c r="F128" s="61"/>
      <c r="G128" s="62"/>
    </row>
    <row r="129" spans="1:7" ht="34.200000000000003" x14ac:dyDescent="0.3">
      <c r="A129" s="68"/>
      <c r="B129" s="51"/>
      <c r="C129" s="51" t="s">
        <v>807</v>
      </c>
      <c r="D129" s="60" t="s">
        <v>263</v>
      </c>
      <c r="E129" s="190">
        <v>36</v>
      </c>
      <c r="F129" s="61"/>
      <c r="G129" s="38"/>
    </row>
    <row r="130" spans="1:7" x14ac:dyDescent="0.3">
      <c r="A130" s="369"/>
      <c r="B130" s="346"/>
      <c r="C130" s="346"/>
      <c r="D130" s="370"/>
      <c r="E130" s="196"/>
      <c r="F130" s="371"/>
      <c r="G130" s="372"/>
    </row>
    <row r="131" spans="1:7" x14ac:dyDescent="0.3">
      <c r="A131" s="68"/>
      <c r="B131" s="51"/>
      <c r="C131" s="122" t="s">
        <v>1870</v>
      </c>
      <c r="D131" s="60"/>
      <c r="E131" s="190"/>
      <c r="F131" s="61"/>
      <c r="G131" s="62"/>
    </row>
    <row r="132" spans="1:7" ht="45.6" x14ac:dyDescent="0.3">
      <c r="A132" s="68"/>
      <c r="B132" s="51"/>
      <c r="C132" s="63" t="s">
        <v>1871</v>
      </c>
      <c r="D132" s="189" t="s">
        <v>149</v>
      </c>
      <c r="E132" s="190">
        <v>1</v>
      </c>
      <c r="F132" s="61">
        <v>20000</v>
      </c>
      <c r="G132" s="38">
        <f t="shared" ref="G132" si="0">E132*F132</f>
        <v>20000</v>
      </c>
    </row>
    <row r="133" spans="1:7" x14ac:dyDescent="0.3">
      <c r="A133" s="369"/>
      <c r="B133" s="346"/>
      <c r="C133" s="346"/>
      <c r="D133" s="370"/>
      <c r="E133" s="196"/>
      <c r="F133" s="371"/>
      <c r="G133" s="372"/>
    </row>
    <row r="134" spans="1:7" x14ac:dyDescent="0.3">
      <c r="A134" s="68"/>
      <c r="B134" s="51"/>
      <c r="C134" s="122" t="s">
        <v>2113</v>
      </c>
      <c r="D134" s="60"/>
      <c r="E134" s="190"/>
      <c r="F134" s="61"/>
      <c r="G134" s="62"/>
    </row>
    <row r="135" spans="1:7" ht="23.4" x14ac:dyDescent="0.3">
      <c r="A135" s="20"/>
      <c r="B135" s="21"/>
      <c r="C135" s="6" t="s">
        <v>2112</v>
      </c>
      <c r="D135" s="22" t="s">
        <v>393</v>
      </c>
      <c r="E135" s="388">
        <v>1</v>
      </c>
      <c r="F135" s="47"/>
      <c r="G135" s="38"/>
    </row>
    <row r="136" spans="1:7" x14ac:dyDescent="0.3">
      <c r="A136" s="18"/>
      <c r="B136" s="19"/>
      <c r="C136" s="19"/>
      <c r="D136" s="19"/>
      <c r="E136" s="5"/>
      <c r="F136" s="19"/>
      <c r="G136" s="39"/>
    </row>
    <row r="137" spans="1:7" x14ac:dyDescent="0.3">
      <c r="A137" s="20"/>
      <c r="B137" s="21"/>
      <c r="C137" s="21"/>
      <c r="D137" s="22"/>
      <c r="E137" s="388"/>
      <c r="F137" s="17"/>
      <c r="G137" s="38"/>
    </row>
    <row r="138" spans="1:7" x14ac:dyDescent="0.3">
      <c r="A138" s="123" t="s">
        <v>62</v>
      </c>
      <c r="B138" s="25"/>
      <c r="C138" s="26"/>
      <c r="D138" s="27"/>
      <c r="E138" s="199"/>
      <c r="F138" s="28"/>
      <c r="G138" s="37"/>
    </row>
  </sheetData>
  <mergeCells count="3">
    <mergeCell ref="D4:G4"/>
    <mergeCell ref="D56:G56"/>
    <mergeCell ref="D108:G108"/>
  </mergeCells>
  <pageMargins left="0.39370078740157483" right="0.31496062992125984" top="0.15748031496062992" bottom="7.874015748031496E-2" header="0" footer="0"/>
  <pageSetup paperSize="9" scale="82" fitToHeight="0" orientation="portrait" r:id="rId1"/>
  <rowBreaks count="2" manualBreakCount="2">
    <brk id="52" max="6" man="1"/>
    <brk id="10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883D-030B-4DD8-A958-F78666D8CB17}">
  <sheetPr>
    <tabColor theme="3" tint="0.89999084444715716"/>
    <pageSetUpPr fitToPage="1"/>
  </sheetPr>
  <dimension ref="A1:J83"/>
  <sheetViews>
    <sheetView view="pageBreakPreview" zoomScale="70" zoomScaleNormal="100" zoomScaleSheetLayoutView="70" workbookViewId="0">
      <pane xSplit="3" ySplit="6" topLeftCell="D62" activePane="bottomRight" state="frozen"/>
      <selection activeCell="A3" sqref="A3"/>
      <selection pane="topRight" activeCell="A3" sqref="A3"/>
      <selection pane="bottomLeft" activeCell="A3" sqref="A3"/>
      <selection pane="bottomRight" activeCell="A81" sqref="A81"/>
    </sheetView>
  </sheetViews>
  <sheetFormatPr defaultRowHeight="14.4" x14ac:dyDescent="0.3"/>
  <cols>
    <col min="2" max="2" width="10.21875" bestFit="1" customWidth="1"/>
    <col min="3" max="3" width="56.88671875" customWidth="1"/>
    <col min="5" max="5" width="6.77734375" bestFit="1" customWidth="1"/>
    <col min="6" max="6" width="12.44140625" customWidth="1"/>
    <col min="7" max="7" width="18.33203125" customWidth="1"/>
  </cols>
  <sheetData>
    <row r="1" spans="1:10" x14ac:dyDescent="0.3">
      <c r="A1" s="2" t="str">
        <f>Summary!B1</f>
        <v xml:space="preserve">TSHIAME WWTW REFURBISHMENT </v>
      </c>
    </row>
    <row r="2" spans="1:10" x14ac:dyDescent="0.3">
      <c r="A2" s="1" t="str">
        <f>Summary!B2</f>
        <v>SCHEDULE OF QUANTITIES</v>
      </c>
    </row>
    <row r="3" spans="1:10" x14ac:dyDescent="0.3">
      <c r="A3" s="353" t="str">
        <f>Summary!B3</f>
        <v>TENDER NO:  SCM/BID33/2025/2026</v>
      </c>
      <c r="B3" s="1"/>
    </row>
    <row r="4" spans="1:10" ht="19.95" customHeight="1" x14ac:dyDescent="0.3">
      <c r="A4" s="3"/>
      <c r="B4" s="3"/>
      <c r="C4" s="3"/>
      <c r="D4" s="3"/>
      <c r="E4" s="3"/>
      <c r="F4" s="3"/>
      <c r="G4" s="3"/>
      <c r="H4" s="3"/>
      <c r="I4" s="3"/>
      <c r="J4" s="3"/>
    </row>
    <row r="5" spans="1:10" ht="31.2" customHeight="1" x14ac:dyDescent="0.3">
      <c r="A5" s="9"/>
      <c r="B5" s="9"/>
      <c r="C5" s="9"/>
      <c r="D5" s="544" t="s">
        <v>2001</v>
      </c>
      <c r="E5" s="545" t="s">
        <v>181</v>
      </c>
      <c r="F5" s="545" t="s">
        <v>181</v>
      </c>
      <c r="G5" s="545" t="s">
        <v>181</v>
      </c>
      <c r="H5" s="3"/>
      <c r="I5" s="3"/>
      <c r="J5" s="3"/>
    </row>
    <row r="6" spans="1:10" ht="22.8" x14ac:dyDescent="0.3">
      <c r="A6" s="11" t="s">
        <v>5</v>
      </c>
      <c r="B6" s="11" t="s">
        <v>0</v>
      </c>
      <c r="C6" s="11" t="s">
        <v>1</v>
      </c>
      <c r="D6" s="11" t="s">
        <v>2</v>
      </c>
      <c r="E6" s="11" t="s">
        <v>3</v>
      </c>
      <c r="F6" s="11" t="s">
        <v>6</v>
      </c>
      <c r="G6" s="12" t="s">
        <v>4</v>
      </c>
      <c r="H6" s="3"/>
      <c r="I6" s="3"/>
      <c r="J6" s="3"/>
    </row>
    <row r="7" spans="1:10" ht="24" x14ac:dyDescent="0.3">
      <c r="A7" s="204" t="s">
        <v>2002</v>
      </c>
      <c r="B7" s="14"/>
      <c r="C7" s="49" t="s">
        <v>2001</v>
      </c>
      <c r="D7" s="22"/>
      <c r="E7" s="510"/>
      <c r="F7" s="17"/>
      <c r="G7" s="38"/>
      <c r="H7" s="3"/>
      <c r="I7" s="3"/>
      <c r="J7" s="3"/>
    </row>
    <row r="8" spans="1:10" x14ac:dyDescent="0.3">
      <c r="A8" s="18"/>
      <c r="B8" s="19"/>
      <c r="C8" s="19"/>
      <c r="D8" s="514"/>
      <c r="E8" s="19"/>
      <c r="F8" s="19"/>
      <c r="G8" s="39"/>
      <c r="H8" s="3"/>
      <c r="I8" s="3"/>
      <c r="J8" s="3"/>
    </row>
    <row r="9" spans="1:10" x14ac:dyDescent="0.3">
      <c r="A9" s="20"/>
      <c r="B9" s="21"/>
      <c r="C9" s="49" t="s">
        <v>361</v>
      </c>
      <c r="D9" s="22"/>
      <c r="E9" s="513"/>
      <c r="F9" s="17"/>
      <c r="G9" s="38"/>
      <c r="H9" s="3"/>
      <c r="I9" s="3"/>
      <c r="J9" s="3"/>
    </row>
    <row r="10" spans="1:10" x14ac:dyDescent="0.3">
      <c r="A10" s="18"/>
      <c r="B10" s="19"/>
      <c r="C10" s="19"/>
      <c r="D10" s="514"/>
      <c r="E10" s="19"/>
      <c r="F10" s="19"/>
      <c r="G10" s="39"/>
      <c r="H10" s="3"/>
      <c r="I10" s="3"/>
      <c r="J10" s="3"/>
    </row>
    <row r="11" spans="1:10" x14ac:dyDescent="0.3">
      <c r="A11" s="20"/>
      <c r="B11" s="21"/>
      <c r="C11" s="21" t="s">
        <v>660</v>
      </c>
      <c r="D11" s="22" t="s">
        <v>507</v>
      </c>
      <c r="E11" s="513">
        <v>5</v>
      </c>
      <c r="F11" s="17"/>
      <c r="G11" s="38"/>
      <c r="H11" s="3"/>
      <c r="I11" s="3"/>
      <c r="J11" s="3"/>
    </row>
    <row r="12" spans="1:10" x14ac:dyDescent="0.3">
      <c r="A12" s="18"/>
      <c r="B12" s="19"/>
      <c r="C12" s="19"/>
      <c r="D12" s="514"/>
      <c r="E12" s="19"/>
      <c r="F12" s="19"/>
      <c r="G12" s="39"/>
      <c r="H12" s="3"/>
      <c r="I12" s="3"/>
      <c r="J12" s="3"/>
    </row>
    <row r="13" spans="1:10" x14ac:dyDescent="0.3">
      <c r="A13" s="20"/>
      <c r="B13" s="21"/>
      <c r="C13" s="21" t="s">
        <v>661</v>
      </c>
      <c r="D13" s="22" t="s">
        <v>492</v>
      </c>
      <c r="E13" s="513">
        <f>(2*488+563)*4</f>
        <v>6156</v>
      </c>
      <c r="F13" s="17"/>
      <c r="G13" s="38"/>
      <c r="H13" s="3"/>
      <c r="I13" s="3"/>
      <c r="J13" s="3"/>
    </row>
    <row r="14" spans="1:10" x14ac:dyDescent="0.3">
      <c r="A14" s="18"/>
      <c r="B14" s="19"/>
      <c r="C14" s="19"/>
      <c r="D14" s="514"/>
      <c r="E14" s="19"/>
      <c r="F14" s="19"/>
      <c r="G14" s="39"/>
      <c r="H14" s="3"/>
      <c r="I14" s="3"/>
      <c r="J14" s="3"/>
    </row>
    <row r="15" spans="1:10" x14ac:dyDescent="0.3">
      <c r="A15" s="20"/>
      <c r="B15" s="21"/>
      <c r="C15" s="49" t="s">
        <v>602</v>
      </c>
      <c r="D15" s="22"/>
      <c r="E15" s="513"/>
      <c r="F15" s="17"/>
      <c r="G15" s="38"/>
    </row>
    <row r="16" spans="1:10" x14ac:dyDescent="0.3">
      <c r="A16" s="18"/>
      <c r="B16" s="19"/>
      <c r="C16" s="19"/>
      <c r="D16" s="514"/>
      <c r="E16" s="19"/>
      <c r="F16" s="19"/>
      <c r="G16" s="39"/>
    </row>
    <row r="17" spans="1:7" x14ac:dyDescent="0.3">
      <c r="A17" s="20"/>
      <c r="B17" s="21"/>
      <c r="C17" s="6" t="s">
        <v>2119</v>
      </c>
      <c r="D17" s="22" t="s">
        <v>393</v>
      </c>
      <c r="E17" s="513">
        <v>1</v>
      </c>
      <c r="F17" s="17"/>
      <c r="G17" s="38"/>
    </row>
    <row r="18" spans="1:7" x14ac:dyDescent="0.3">
      <c r="A18" s="18"/>
      <c r="B18" s="19"/>
      <c r="C18" s="19"/>
      <c r="D18" s="514"/>
      <c r="E18" s="19"/>
      <c r="F18" s="19"/>
      <c r="G18" s="39"/>
    </row>
    <row r="19" spans="1:7" x14ac:dyDescent="0.3">
      <c r="A19" s="203"/>
      <c r="B19" s="21"/>
      <c r="C19" s="6" t="s">
        <v>2120</v>
      </c>
      <c r="D19" s="22" t="s">
        <v>393</v>
      </c>
      <c r="E19" s="513">
        <v>1</v>
      </c>
      <c r="F19" s="17"/>
      <c r="G19" s="38"/>
    </row>
    <row r="20" spans="1:7" x14ac:dyDescent="0.3">
      <c r="A20" s="52"/>
      <c r="B20" s="53"/>
      <c r="C20" s="53"/>
      <c r="D20" s="515"/>
      <c r="E20" s="53"/>
      <c r="F20" s="53"/>
      <c r="G20" s="54"/>
    </row>
    <row r="21" spans="1:7" ht="22.8" x14ac:dyDescent="0.3">
      <c r="A21" s="20"/>
      <c r="B21" s="21"/>
      <c r="C21" s="21" t="s">
        <v>536</v>
      </c>
      <c r="D21" s="22" t="s">
        <v>396</v>
      </c>
      <c r="E21" s="513">
        <v>4375</v>
      </c>
      <c r="F21" s="17"/>
      <c r="G21" s="38"/>
    </row>
    <row r="22" spans="1:7" x14ac:dyDescent="0.3">
      <c r="A22" s="18"/>
      <c r="B22" s="19"/>
      <c r="C22" s="19"/>
      <c r="D22" s="514"/>
      <c r="E22" s="19"/>
      <c r="F22" s="19"/>
      <c r="G22" s="39"/>
    </row>
    <row r="23" spans="1:7" x14ac:dyDescent="0.3">
      <c r="A23" s="20"/>
      <c r="B23" s="21"/>
      <c r="C23" s="21" t="s">
        <v>537</v>
      </c>
      <c r="D23" s="22" t="s">
        <v>396</v>
      </c>
      <c r="E23" s="513">
        <v>4375</v>
      </c>
      <c r="F23" s="17"/>
      <c r="G23" s="38"/>
    </row>
    <row r="24" spans="1:7" x14ac:dyDescent="0.3">
      <c r="A24" s="18"/>
      <c r="B24" s="19"/>
      <c r="C24" s="19"/>
      <c r="D24" s="514"/>
      <c r="E24" s="19"/>
      <c r="F24" s="19"/>
      <c r="G24" s="39"/>
    </row>
    <row r="25" spans="1:7" ht="45.6" x14ac:dyDescent="0.3">
      <c r="A25" s="20"/>
      <c r="B25" s="21"/>
      <c r="C25" s="21" t="s">
        <v>538</v>
      </c>
      <c r="D25" s="22" t="s">
        <v>17</v>
      </c>
      <c r="E25" s="513">
        <v>3</v>
      </c>
      <c r="F25" s="17"/>
      <c r="G25" s="38"/>
    </row>
    <row r="26" spans="1:7" x14ac:dyDescent="0.3">
      <c r="A26" s="18"/>
      <c r="B26" s="19"/>
      <c r="C26" s="19"/>
      <c r="D26" s="514"/>
      <c r="E26" s="19"/>
      <c r="F26" s="19"/>
      <c r="G26" s="39"/>
    </row>
    <row r="27" spans="1:7" x14ac:dyDescent="0.3">
      <c r="A27" s="20"/>
      <c r="B27" s="21"/>
      <c r="C27" s="49" t="s">
        <v>585</v>
      </c>
      <c r="D27" s="22"/>
      <c r="E27" s="513"/>
      <c r="F27" s="17"/>
      <c r="G27" s="38"/>
    </row>
    <row r="28" spans="1:7" x14ac:dyDescent="0.3">
      <c r="A28" s="18"/>
      <c r="B28" s="19"/>
      <c r="C28" s="19"/>
      <c r="D28" s="514"/>
      <c r="E28" s="19"/>
      <c r="F28" s="19"/>
      <c r="G28" s="39"/>
    </row>
    <row r="29" spans="1:7" ht="22.8" x14ac:dyDescent="0.3">
      <c r="A29" s="20"/>
      <c r="B29" s="21"/>
      <c r="C29" s="21" t="s">
        <v>601</v>
      </c>
      <c r="D29" s="22" t="s">
        <v>17</v>
      </c>
      <c r="E29" s="513">
        <v>1</v>
      </c>
      <c r="F29" s="17"/>
      <c r="G29" s="38"/>
    </row>
    <row r="30" spans="1:7" x14ac:dyDescent="0.3">
      <c r="A30" s="18"/>
      <c r="B30" s="19"/>
      <c r="C30" s="19"/>
      <c r="D30" s="514"/>
      <c r="E30" s="19"/>
      <c r="F30" s="19"/>
      <c r="G30" s="39"/>
    </row>
    <row r="31" spans="1:7" x14ac:dyDescent="0.3">
      <c r="A31" s="20"/>
      <c r="B31" s="21"/>
      <c r="C31" s="49" t="s">
        <v>676</v>
      </c>
      <c r="D31" s="22"/>
      <c r="E31" s="513"/>
      <c r="F31" s="17"/>
      <c r="G31" s="38"/>
    </row>
    <row r="32" spans="1:7" x14ac:dyDescent="0.3">
      <c r="A32" s="18"/>
      <c r="B32" s="19"/>
      <c r="C32" s="19"/>
      <c r="D32" s="514"/>
      <c r="E32" s="19"/>
      <c r="F32" s="19"/>
      <c r="G32" s="39"/>
    </row>
    <row r="33" spans="1:7" ht="22.8" x14ac:dyDescent="0.3">
      <c r="A33" s="20"/>
      <c r="B33" s="21"/>
      <c r="C33" s="21" t="s">
        <v>613</v>
      </c>
      <c r="D33" s="22" t="s">
        <v>17</v>
      </c>
      <c r="E33" s="513">
        <v>2</v>
      </c>
      <c r="F33" s="17"/>
      <c r="G33" s="38"/>
    </row>
    <row r="34" spans="1:7" x14ac:dyDescent="0.3">
      <c r="A34" s="18"/>
      <c r="B34" s="19"/>
      <c r="C34" s="19"/>
      <c r="D34" s="514"/>
      <c r="E34" s="19"/>
      <c r="F34" s="19"/>
      <c r="G34" s="39"/>
    </row>
    <row r="35" spans="1:7" ht="22.8" x14ac:dyDescent="0.3">
      <c r="A35" s="20"/>
      <c r="B35" s="21"/>
      <c r="C35" s="21" t="s">
        <v>614</v>
      </c>
      <c r="D35" s="22" t="s">
        <v>393</v>
      </c>
      <c r="E35" s="513">
        <v>1</v>
      </c>
      <c r="F35" s="17"/>
      <c r="G35" s="38"/>
    </row>
    <row r="36" spans="1:7" x14ac:dyDescent="0.3">
      <c r="A36" s="18"/>
      <c r="B36" s="19"/>
      <c r="C36" s="19"/>
      <c r="D36" s="514"/>
      <c r="E36" s="19"/>
      <c r="F36" s="19"/>
      <c r="G36" s="39"/>
    </row>
    <row r="37" spans="1:7" ht="22.8" x14ac:dyDescent="0.3">
      <c r="A37" s="20"/>
      <c r="B37" s="21"/>
      <c r="C37" s="21" t="s">
        <v>615</v>
      </c>
      <c r="D37" s="22" t="s">
        <v>393</v>
      </c>
      <c r="E37" s="513">
        <v>1</v>
      </c>
      <c r="F37" s="17"/>
      <c r="G37" s="38"/>
    </row>
    <row r="38" spans="1:7" x14ac:dyDescent="0.3">
      <c r="A38" s="18"/>
      <c r="B38" s="19"/>
      <c r="C38" s="19"/>
      <c r="D38" s="514"/>
      <c r="E38" s="19"/>
      <c r="F38" s="19"/>
      <c r="G38" s="39"/>
    </row>
    <row r="39" spans="1:7" ht="22.8" x14ac:dyDescent="0.3">
      <c r="A39" s="20"/>
      <c r="B39" s="21"/>
      <c r="C39" s="21" t="s">
        <v>616</v>
      </c>
      <c r="D39" s="22" t="s">
        <v>396</v>
      </c>
      <c r="E39" s="513" t="s">
        <v>619</v>
      </c>
      <c r="F39" s="17"/>
      <c r="G39" s="38"/>
    </row>
    <row r="40" spans="1:7" ht="22.8" x14ac:dyDescent="0.3">
      <c r="A40" s="18"/>
      <c r="B40" s="19"/>
      <c r="C40" s="19" t="s">
        <v>617</v>
      </c>
      <c r="D40" s="514" t="s">
        <v>396</v>
      </c>
      <c r="E40" s="19" t="s">
        <v>619</v>
      </c>
      <c r="F40" s="19"/>
      <c r="G40" s="39"/>
    </row>
    <row r="41" spans="1:7" x14ac:dyDescent="0.3">
      <c r="A41" s="20"/>
      <c r="B41" s="21"/>
      <c r="C41" s="21"/>
      <c r="D41" s="22"/>
      <c r="E41" s="513"/>
      <c r="F41" s="17"/>
      <c r="G41" s="38"/>
    </row>
    <row r="42" spans="1:7" x14ac:dyDescent="0.3">
      <c r="A42" s="18"/>
      <c r="B42" s="19"/>
      <c r="C42" s="19"/>
      <c r="D42" s="514"/>
      <c r="E42" s="19"/>
      <c r="F42" s="19"/>
      <c r="G42" s="39"/>
    </row>
    <row r="43" spans="1:7" x14ac:dyDescent="0.3">
      <c r="A43" s="20"/>
      <c r="B43" s="21"/>
      <c r="C43" s="49" t="s">
        <v>674</v>
      </c>
      <c r="D43" s="22"/>
      <c r="E43" s="513"/>
      <c r="F43" s="17"/>
      <c r="G43" s="38"/>
    </row>
    <row r="44" spans="1:7" x14ac:dyDescent="0.3">
      <c r="A44" s="18"/>
      <c r="B44" s="19"/>
      <c r="C44" s="19"/>
      <c r="D44" s="514"/>
      <c r="E44" s="19"/>
      <c r="F44" s="19"/>
      <c r="G44" s="39"/>
    </row>
    <row r="45" spans="1:7" ht="22.8" x14ac:dyDescent="0.3">
      <c r="A45" s="20"/>
      <c r="B45" s="21"/>
      <c r="C45" s="6" t="s">
        <v>1861</v>
      </c>
      <c r="D45" s="22" t="s">
        <v>396</v>
      </c>
      <c r="E45" s="513">
        <v>10</v>
      </c>
      <c r="F45" s="17"/>
      <c r="G45" s="38"/>
    </row>
    <row r="46" spans="1:7" x14ac:dyDescent="0.3">
      <c r="A46" s="18"/>
      <c r="B46" s="19"/>
      <c r="C46" s="19"/>
      <c r="D46" s="514"/>
      <c r="E46" s="19"/>
      <c r="F46" s="19"/>
      <c r="G46" s="39"/>
    </row>
    <row r="47" spans="1:7" ht="34.200000000000003" x14ac:dyDescent="0.3">
      <c r="A47" s="20"/>
      <c r="B47" s="21"/>
      <c r="C47" s="6" t="s">
        <v>1859</v>
      </c>
      <c r="D47" s="22" t="s">
        <v>396</v>
      </c>
      <c r="E47" s="513">
        <v>2</v>
      </c>
      <c r="F47" s="17"/>
      <c r="G47" s="38"/>
    </row>
    <row r="48" spans="1:7" x14ac:dyDescent="0.3">
      <c r="A48" s="18"/>
      <c r="B48" s="19"/>
      <c r="C48" s="19"/>
      <c r="D48" s="514"/>
      <c r="E48" s="19"/>
      <c r="F48" s="19"/>
      <c r="G48" s="39"/>
    </row>
    <row r="49" spans="1:7" ht="22.8" x14ac:dyDescent="0.3">
      <c r="A49" s="20"/>
      <c r="B49" s="21"/>
      <c r="C49" s="6" t="s">
        <v>1860</v>
      </c>
      <c r="D49" s="22" t="s">
        <v>263</v>
      </c>
      <c r="E49" s="513">
        <v>15</v>
      </c>
      <c r="F49" s="17"/>
      <c r="G49" s="38"/>
    </row>
    <row r="50" spans="1:7" x14ac:dyDescent="0.3">
      <c r="A50" s="18"/>
      <c r="B50" s="19"/>
      <c r="C50" s="19"/>
      <c r="D50" s="514"/>
      <c r="E50" s="19"/>
      <c r="F50" s="19"/>
      <c r="G50" s="39"/>
    </row>
    <row r="51" spans="1:7" ht="22.8" x14ac:dyDescent="0.3">
      <c r="A51" s="20"/>
      <c r="B51" s="21"/>
      <c r="C51" s="6" t="s">
        <v>1862</v>
      </c>
      <c r="D51" s="22" t="s">
        <v>17</v>
      </c>
      <c r="E51" s="513">
        <v>3</v>
      </c>
      <c r="F51" s="17"/>
      <c r="G51" s="38"/>
    </row>
    <row r="52" spans="1:7" x14ac:dyDescent="0.3">
      <c r="A52" s="18"/>
      <c r="B52" s="19"/>
      <c r="C52" s="19"/>
      <c r="D52" s="514"/>
      <c r="E52" s="19"/>
      <c r="F52" s="19"/>
      <c r="G52" s="39"/>
    </row>
    <row r="53" spans="1:7" x14ac:dyDescent="0.3">
      <c r="A53" s="20"/>
      <c r="B53" s="21"/>
      <c r="C53" s="21" t="s">
        <v>675</v>
      </c>
      <c r="D53" s="22" t="s">
        <v>492</v>
      </c>
      <c r="E53" s="513">
        <v>20</v>
      </c>
      <c r="F53" s="17"/>
      <c r="G53" s="38"/>
    </row>
    <row r="54" spans="1:7" x14ac:dyDescent="0.3">
      <c r="A54" s="18"/>
      <c r="B54" s="19"/>
      <c r="C54" s="19"/>
      <c r="D54" s="514"/>
      <c r="E54" s="19"/>
      <c r="F54" s="19"/>
      <c r="G54" s="39"/>
    </row>
    <row r="55" spans="1:7" x14ac:dyDescent="0.3">
      <c r="A55" s="20"/>
      <c r="B55" s="21"/>
      <c r="C55" s="6" t="s">
        <v>1863</v>
      </c>
      <c r="D55" s="22" t="s">
        <v>396</v>
      </c>
      <c r="E55" s="513">
        <v>13</v>
      </c>
      <c r="F55" s="17"/>
      <c r="G55" s="38"/>
    </row>
    <row r="56" spans="1:7" ht="12" customHeight="1" x14ac:dyDescent="0.3">
      <c r="A56" s="18"/>
      <c r="B56" s="19"/>
      <c r="C56" s="19"/>
      <c r="D56" s="19"/>
      <c r="E56" s="5"/>
      <c r="F56" s="19"/>
      <c r="G56" s="39"/>
    </row>
    <row r="57" spans="1:7" x14ac:dyDescent="0.3">
      <c r="A57" s="24" t="s">
        <v>39</v>
      </c>
      <c r="B57" s="25"/>
      <c r="C57" s="26"/>
      <c r="D57" s="27"/>
      <c r="E57" s="199"/>
      <c r="F57" s="28"/>
      <c r="G57" s="37"/>
    </row>
    <row r="58" spans="1:7" ht="10.199999999999999" customHeight="1" x14ac:dyDescent="0.3">
      <c r="A58" s="9"/>
      <c r="B58" s="9"/>
      <c r="C58" s="30"/>
      <c r="D58" s="9"/>
      <c r="E58" s="9"/>
      <c r="F58" s="9"/>
      <c r="G58" s="9"/>
    </row>
    <row r="59" spans="1:7" x14ac:dyDescent="0.3">
      <c r="A59" s="35" t="str">
        <f>$A$1</f>
        <v xml:space="preserve">TSHIAME WWTW REFURBISHMENT </v>
      </c>
      <c r="B59" s="32"/>
      <c r="C59" s="32"/>
      <c r="D59" s="32"/>
      <c r="E59" s="32"/>
      <c r="F59" s="32"/>
      <c r="G59" s="32"/>
    </row>
    <row r="60" spans="1:7" x14ac:dyDescent="0.3">
      <c r="A60" s="31" t="s">
        <v>40</v>
      </c>
      <c r="B60" s="32"/>
      <c r="C60" s="32"/>
      <c r="D60" s="32"/>
      <c r="E60" s="32"/>
      <c r="F60" s="32"/>
      <c r="G60" s="32"/>
    </row>
    <row r="61" spans="1:7" ht="28.2" customHeight="1" x14ac:dyDescent="0.3">
      <c r="A61" s="9"/>
      <c r="B61" s="9"/>
      <c r="C61" s="9"/>
      <c r="D61" s="544" t="s">
        <v>2001</v>
      </c>
      <c r="E61" s="545" t="s">
        <v>173</v>
      </c>
      <c r="F61" s="545" t="s">
        <v>173</v>
      </c>
      <c r="G61" s="545" t="s">
        <v>173</v>
      </c>
    </row>
    <row r="62" spans="1:7" ht="22.8" x14ac:dyDescent="0.3">
      <c r="A62" s="11" t="s">
        <v>5</v>
      </c>
      <c r="B62" s="11" t="s">
        <v>0</v>
      </c>
      <c r="C62" s="11" t="s">
        <v>1</v>
      </c>
      <c r="D62" s="11" t="s">
        <v>2</v>
      </c>
      <c r="E62" s="4" t="s">
        <v>3</v>
      </c>
      <c r="F62" s="11" t="s">
        <v>6</v>
      </c>
      <c r="G62" s="12" t="s">
        <v>4</v>
      </c>
    </row>
    <row r="63" spans="1:7" x14ac:dyDescent="0.3">
      <c r="A63" s="24" t="s">
        <v>41</v>
      </c>
      <c r="B63" s="25"/>
      <c r="C63" s="26"/>
      <c r="D63" s="27"/>
      <c r="E63" s="199"/>
      <c r="F63" s="28"/>
      <c r="G63" s="29"/>
    </row>
    <row r="64" spans="1:7" ht="9.6" customHeight="1" x14ac:dyDescent="0.3">
      <c r="A64" s="18"/>
      <c r="B64" s="19"/>
      <c r="C64" s="5"/>
      <c r="D64" s="5"/>
      <c r="E64" s="5"/>
      <c r="F64" s="217"/>
      <c r="G64" s="217"/>
    </row>
    <row r="65" spans="1:7" x14ac:dyDescent="0.3">
      <c r="A65" s="20"/>
      <c r="B65" s="21"/>
      <c r="C65" s="49" t="s">
        <v>808</v>
      </c>
      <c r="D65" s="22"/>
      <c r="E65" s="513"/>
      <c r="F65" s="17"/>
      <c r="G65" s="38"/>
    </row>
    <row r="66" spans="1:7" x14ac:dyDescent="0.3">
      <c r="A66" s="18"/>
      <c r="B66" s="19"/>
      <c r="C66" s="19"/>
      <c r="D66" s="514"/>
      <c r="E66" s="19"/>
      <c r="F66" s="19"/>
      <c r="G66" s="39"/>
    </row>
    <row r="67" spans="1:7" ht="72" x14ac:dyDescent="0.3">
      <c r="A67" s="20"/>
      <c r="B67" s="21"/>
      <c r="C67" s="6" t="s">
        <v>2135</v>
      </c>
      <c r="D67" s="22" t="s">
        <v>492</v>
      </c>
      <c r="E67" s="513">
        <v>4.1324999999999994</v>
      </c>
      <c r="F67" s="17"/>
      <c r="G67" s="38"/>
    </row>
    <row r="68" spans="1:7" x14ac:dyDescent="0.3">
      <c r="A68" s="18"/>
      <c r="B68" s="19"/>
      <c r="C68" s="5"/>
      <c r="D68" s="514"/>
      <c r="E68" s="19"/>
      <c r="F68" s="19"/>
      <c r="G68" s="39"/>
    </row>
    <row r="69" spans="1:7" ht="72" x14ac:dyDescent="0.3">
      <c r="A69" s="20"/>
      <c r="B69" s="21"/>
      <c r="C69" s="6" t="s">
        <v>2135</v>
      </c>
      <c r="D69" s="22" t="s">
        <v>492</v>
      </c>
      <c r="E69" s="513">
        <v>0.8</v>
      </c>
      <c r="F69" s="17"/>
      <c r="G69" s="38"/>
    </row>
    <row r="70" spans="1:7" x14ac:dyDescent="0.3">
      <c r="A70" s="18"/>
      <c r="B70" s="19"/>
      <c r="C70" s="19"/>
      <c r="D70" s="514"/>
      <c r="E70" s="19"/>
      <c r="F70" s="19"/>
      <c r="G70" s="39"/>
    </row>
    <row r="71" spans="1:7" ht="43.2" x14ac:dyDescent="0.3">
      <c r="A71" s="20"/>
      <c r="B71" s="21"/>
      <c r="C71" s="6" t="s">
        <v>2136</v>
      </c>
      <c r="D71" s="22" t="s">
        <v>263</v>
      </c>
      <c r="E71" s="513">
        <v>2.4000000000000004</v>
      </c>
      <c r="F71" s="17"/>
      <c r="G71" s="38"/>
    </row>
    <row r="72" spans="1:7" x14ac:dyDescent="0.3">
      <c r="A72" s="18"/>
      <c r="B72" s="19"/>
      <c r="C72" s="19"/>
      <c r="D72" s="514"/>
      <c r="E72" s="19"/>
      <c r="F72" s="19"/>
      <c r="G72" s="39"/>
    </row>
    <row r="73" spans="1:7" x14ac:dyDescent="0.3">
      <c r="A73" s="20"/>
      <c r="B73" s="21"/>
      <c r="C73" s="21" t="s">
        <v>715</v>
      </c>
      <c r="D73" s="22" t="s">
        <v>396</v>
      </c>
      <c r="E73" s="513">
        <v>1</v>
      </c>
      <c r="F73" s="17"/>
      <c r="G73" s="38"/>
    </row>
    <row r="74" spans="1:7" x14ac:dyDescent="0.3">
      <c r="A74" s="18"/>
      <c r="B74" s="19"/>
      <c r="C74" s="19"/>
      <c r="D74" s="514"/>
      <c r="E74" s="19"/>
      <c r="F74" s="19"/>
      <c r="G74" s="39"/>
    </row>
    <row r="75" spans="1:7" x14ac:dyDescent="0.3">
      <c r="A75" s="20"/>
      <c r="B75" s="21"/>
      <c r="C75" s="6" t="s">
        <v>2118</v>
      </c>
      <c r="D75" s="22" t="s">
        <v>396</v>
      </c>
      <c r="E75" s="513">
        <v>1</v>
      </c>
      <c r="F75" s="17"/>
      <c r="G75" s="38"/>
    </row>
    <row r="76" spans="1:7" x14ac:dyDescent="0.3">
      <c r="A76" s="18"/>
      <c r="B76" s="19"/>
      <c r="C76" s="19"/>
      <c r="D76" s="514"/>
      <c r="E76" s="19"/>
      <c r="F76" s="19"/>
      <c r="G76" s="39"/>
    </row>
    <row r="77" spans="1:7" x14ac:dyDescent="0.3">
      <c r="A77" s="20"/>
      <c r="B77" s="21"/>
      <c r="C77" s="21" t="s">
        <v>698</v>
      </c>
      <c r="D77" s="22" t="s">
        <v>492</v>
      </c>
      <c r="E77" s="513">
        <v>4</v>
      </c>
      <c r="F77" s="17"/>
      <c r="G77" s="38"/>
    </row>
    <row r="78" spans="1:7" x14ac:dyDescent="0.3">
      <c r="A78" s="18"/>
      <c r="B78" s="19"/>
      <c r="C78" s="19"/>
      <c r="D78" s="514"/>
      <c r="E78" s="19"/>
      <c r="F78" s="19"/>
      <c r="G78" s="39"/>
    </row>
    <row r="79" spans="1:7" x14ac:dyDescent="0.3">
      <c r="A79" s="20"/>
      <c r="B79" s="21"/>
      <c r="C79" s="14"/>
      <c r="D79" s="22"/>
      <c r="E79" s="513"/>
      <c r="F79" s="17"/>
      <c r="G79" s="38"/>
    </row>
    <row r="80" spans="1:7" x14ac:dyDescent="0.3">
      <c r="A80" s="18"/>
      <c r="B80" s="19"/>
      <c r="C80" s="19"/>
      <c r="D80" s="514"/>
      <c r="E80" s="19"/>
      <c r="F80" s="19"/>
      <c r="G80" s="39"/>
    </row>
    <row r="81" spans="1:7" x14ac:dyDescent="0.3">
      <c r="A81" s="123" t="s">
        <v>62</v>
      </c>
      <c r="B81" s="25"/>
      <c r="C81" s="26"/>
      <c r="D81" s="27"/>
      <c r="E81" s="28"/>
      <c r="F81" s="28"/>
      <c r="G81" s="37"/>
    </row>
    <row r="82" spans="1:7" x14ac:dyDescent="0.3">
      <c r="A82" s="9"/>
      <c r="B82" s="9"/>
      <c r="C82" s="30"/>
      <c r="D82" s="9"/>
      <c r="E82" s="9"/>
      <c r="F82" s="9"/>
      <c r="G82" s="9"/>
    </row>
    <row r="83" spans="1:7" x14ac:dyDescent="0.3">
      <c r="C83" s="30"/>
    </row>
  </sheetData>
  <protectedRanges>
    <protectedRange sqref="F33:F37" name="Data_2_5_9"/>
    <protectedRange sqref="F47" name="Data_2_5"/>
    <protectedRange sqref="F49:F50" name="Data_2_5_1"/>
  </protectedRanges>
  <mergeCells count="2">
    <mergeCell ref="D5:G5"/>
    <mergeCell ref="D61:G61"/>
  </mergeCells>
  <dataValidations count="1">
    <dataValidation type="decimal" operator="greaterThanOrEqual" allowBlank="1" showInputMessage="1" showErrorMessage="1" sqref="F33:F37 F47 F49:F50" xr:uid="{42E9A7D4-83BA-41A0-BAA6-541BE98C2F35}">
      <formula1>0</formula1>
    </dataValidation>
  </dataValidations>
  <pageMargins left="0.39370078740157483" right="0.31496062992125984" top="0.15748031496062992" bottom="7.874015748031496E-2" header="0" footer="0"/>
  <pageSetup paperSize="9" scale="78" fitToHeight="0" orientation="portrait" r:id="rId1"/>
  <rowBreaks count="1" manualBreakCount="1">
    <brk id="5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72C12-49C2-4A39-BFBD-70E7201068D7}">
  <sheetPr>
    <tabColor theme="3" tint="0.89999084444715716"/>
    <pageSetUpPr fitToPage="1"/>
  </sheetPr>
  <dimension ref="A1:H15"/>
  <sheetViews>
    <sheetView view="pageBreakPreview" zoomScaleNormal="100" zoomScaleSheetLayoutView="100" workbookViewId="0">
      <pane xSplit="3" ySplit="6" topLeftCell="D7" activePane="bottomRight" state="frozen"/>
      <selection activeCell="A3" sqref="A3"/>
      <selection pane="topRight" activeCell="A3" sqref="A3"/>
      <selection pane="bottomLeft" activeCell="A3" sqref="A3"/>
      <selection pane="bottomRight" activeCell="A14" sqref="A14"/>
    </sheetView>
  </sheetViews>
  <sheetFormatPr defaultRowHeight="14.4" x14ac:dyDescent="0.3"/>
  <cols>
    <col min="2" max="2" width="13.109375" customWidth="1"/>
    <col min="3" max="3" width="41.33203125" customWidth="1"/>
    <col min="5" max="5" width="12.109375"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19.95" customHeight="1" x14ac:dyDescent="0.3">
      <c r="A4" s="3"/>
      <c r="B4" s="3"/>
      <c r="C4" s="3"/>
      <c r="D4" s="3"/>
      <c r="E4" s="3"/>
      <c r="F4" s="3"/>
      <c r="G4" s="3"/>
      <c r="H4" s="3"/>
    </row>
    <row r="5" spans="1:8" ht="31.2" customHeight="1" x14ac:dyDescent="0.3">
      <c r="A5" s="9"/>
      <c r="B5" s="9"/>
      <c r="C5" s="9"/>
      <c r="D5" s="544" t="s">
        <v>1980</v>
      </c>
      <c r="E5" s="545" t="s">
        <v>180</v>
      </c>
      <c r="F5" s="545" t="s">
        <v>180</v>
      </c>
      <c r="G5" s="545" t="s">
        <v>180</v>
      </c>
      <c r="H5" s="3"/>
    </row>
    <row r="6" spans="1:8" ht="22.8" x14ac:dyDescent="0.3">
      <c r="A6" s="11" t="s">
        <v>5</v>
      </c>
      <c r="B6" s="11" t="s">
        <v>0</v>
      </c>
      <c r="C6" s="11" t="s">
        <v>1</v>
      </c>
      <c r="D6" s="11" t="s">
        <v>2</v>
      </c>
      <c r="E6" s="11" t="s">
        <v>3</v>
      </c>
      <c r="F6" s="11" t="s">
        <v>6</v>
      </c>
      <c r="G6" s="12" t="s">
        <v>4</v>
      </c>
      <c r="H6" s="3"/>
    </row>
    <row r="7" spans="1:8" x14ac:dyDescent="0.3">
      <c r="A7" s="204" t="s">
        <v>2003</v>
      </c>
      <c r="B7" s="14"/>
      <c r="C7" s="49" t="s">
        <v>2141</v>
      </c>
      <c r="D7" s="22"/>
      <c r="E7" s="23"/>
      <c r="F7" s="17"/>
      <c r="G7" s="38"/>
    </row>
    <row r="8" spans="1:8" x14ac:dyDescent="0.3">
      <c r="A8" s="18"/>
      <c r="B8" s="19"/>
      <c r="C8" s="19"/>
      <c r="D8" s="19"/>
      <c r="E8" s="19"/>
      <c r="F8" s="19"/>
      <c r="G8" s="39"/>
    </row>
    <row r="9" spans="1:8" ht="68.400000000000006" x14ac:dyDescent="0.3">
      <c r="A9" s="13"/>
      <c r="B9" s="21"/>
      <c r="C9" s="63" t="s">
        <v>2189</v>
      </c>
      <c r="D9" s="36" t="s">
        <v>135</v>
      </c>
      <c r="E9" s="23">
        <v>1</v>
      </c>
      <c r="F9" s="17">
        <v>100000</v>
      </c>
      <c r="G9" s="38">
        <f>E9*F9</f>
        <v>100000</v>
      </c>
    </row>
    <row r="10" spans="1:8" x14ac:dyDescent="0.3">
      <c r="A10" s="18"/>
      <c r="B10" s="19"/>
      <c r="C10" s="19"/>
      <c r="D10" s="19"/>
      <c r="E10" s="19"/>
      <c r="F10" s="19"/>
      <c r="G10" s="39"/>
    </row>
    <row r="11" spans="1:8" x14ac:dyDescent="0.3">
      <c r="A11" s="20"/>
      <c r="B11" s="21"/>
      <c r="C11" s="14"/>
      <c r="D11" s="22"/>
      <c r="E11" s="23"/>
      <c r="F11" s="17"/>
      <c r="G11" s="38"/>
    </row>
    <row r="12" spans="1:8" x14ac:dyDescent="0.3">
      <c r="A12" s="18"/>
      <c r="B12" s="19"/>
      <c r="C12" s="19"/>
      <c r="D12" s="19"/>
      <c r="E12" s="19"/>
      <c r="F12" s="19"/>
      <c r="G12" s="39"/>
    </row>
    <row r="13" spans="1:8" x14ac:dyDescent="0.3">
      <c r="A13" s="123" t="s">
        <v>62</v>
      </c>
      <c r="B13" s="25"/>
      <c r="C13" s="26"/>
      <c r="D13" s="27"/>
      <c r="E13" s="28"/>
      <c r="F13" s="28"/>
      <c r="G13" s="37">
        <f>SUM(G7:G12)</f>
        <v>100000</v>
      </c>
    </row>
    <row r="14" spans="1:8" x14ac:dyDescent="0.3">
      <c r="A14" s="9"/>
      <c r="B14" s="9"/>
      <c r="C14" s="30"/>
      <c r="D14" s="9"/>
      <c r="E14" s="9"/>
      <c r="F14" s="9"/>
      <c r="G14" s="9"/>
    </row>
    <row r="15" spans="1:8" x14ac:dyDescent="0.3">
      <c r="C15" s="30"/>
    </row>
  </sheetData>
  <autoFilter ref="A6:H13" xr:uid="{FC572C12-49C2-4A39-BFBD-70E7201068D7}"/>
  <mergeCells count="1">
    <mergeCell ref="D5:G5"/>
  </mergeCells>
  <pageMargins left="0.39370078740157483" right="0.31496062992125984" top="0.15748031496062992" bottom="7.874015748031496E-2" header="0" footer="0"/>
  <pageSetup paperSize="9" scale="83"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87EA-6FD8-4B6D-8A53-04046074B941}">
  <sheetPr>
    <tabColor theme="5" tint="0.59999389629810485"/>
    <pageSetUpPr fitToPage="1"/>
  </sheetPr>
  <dimension ref="A1:I72"/>
  <sheetViews>
    <sheetView view="pageBreakPreview" zoomScale="70" zoomScaleNormal="100" zoomScaleSheetLayoutView="70" workbookViewId="0">
      <pane xSplit="3" ySplit="6" topLeftCell="D7" activePane="bottomRight" state="frozen"/>
      <selection activeCell="A3" sqref="A3"/>
      <selection pane="topRight" activeCell="A3" sqref="A3"/>
      <selection pane="bottomLeft" activeCell="A3" sqref="A3"/>
      <selection pane="bottomRight" activeCell="A72" sqref="A72"/>
    </sheetView>
  </sheetViews>
  <sheetFormatPr defaultRowHeight="14.4" x14ac:dyDescent="0.3"/>
  <cols>
    <col min="1" max="1" width="7.33203125" customWidth="1"/>
    <col min="2" max="2" width="14.88671875" customWidth="1"/>
    <col min="3" max="3" width="53.5546875" customWidth="1"/>
    <col min="4" max="4" width="7.77734375" bestFit="1" customWidth="1"/>
    <col min="5" max="5" width="5" bestFit="1" customWidth="1"/>
    <col min="6" max="6" width="12.44140625" customWidth="1"/>
    <col min="7" max="7" width="18.33203125" customWidth="1"/>
    <col min="8" max="8" width="11.109375" customWidth="1"/>
    <col min="9" max="9" width="11.33203125" bestFit="1" customWidth="1"/>
  </cols>
  <sheetData>
    <row r="1" spans="1:9" x14ac:dyDescent="0.3">
      <c r="A1" s="2" t="str">
        <f>Summary!B1</f>
        <v xml:space="preserve">TSHIAME WWTW REFURBISHMENT </v>
      </c>
    </row>
    <row r="2" spans="1:9" x14ac:dyDescent="0.3">
      <c r="A2" s="1" t="str">
        <f>Summary!B2</f>
        <v>SCHEDULE OF QUANTITIES</v>
      </c>
    </row>
    <row r="3" spans="1:9" x14ac:dyDescent="0.3">
      <c r="A3" s="353" t="str">
        <f>Summary!B3</f>
        <v>TENDER NO:  SCM/BID33/2025/2026</v>
      </c>
      <c r="B3" s="1"/>
    </row>
    <row r="4" spans="1:9" ht="19.95" customHeight="1" x14ac:dyDescent="0.3">
      <c r="A4" s="3"/>
      <c r="B4" s="3"/>
      <c r="C4" s="3"/>
      <c r="D4" s="3"/>
      <c r="E4" s="3"/>
      <c r="F4" s="3"/>
      <c r="G4" s="3"/>
      <c r="H4" s="3"/>
      <c r="I4" s="3"/>
    </row>
    <row r="5" spans="1:9" ht="31.2" customHeight="1" x14ac:dyDescent="0.3">
      <c r="A5" s="9"/>
      <c r="B5" s="9"/>
      <c r="C5" s="9"/>
      <c r="D5" s="549" t="s">
        <v>159</v>
      </c>
      <c r="E5" s="550" t="s">
        <v>159</v>
      </c>
      <c r="F5" s="550" t="s">
        <v>159</v>
      </c>
      <c r="G5" s="550" t="s">
        <v>159</v>
      </c>
      <c r="H5" s="132"/>
      <c r="I5" s="132"/>
    </row>
    <row r="6" spans="1:9" ht="22.8" x14ac:dyDescent="0.3">
      <c r="A6" s="11" t="s">
        <v>5</v>
      </c>
      <c r="B6" s="11" t="s">
        <v>0</v>
      </c>
      <c r="C6" s="11" t="s">
        <v>1</v>
      </c>
      <c r="D6" s="57" t="s">
        <v>2</v>
      </c>
      <c r="E6" s="57" t="s">
        <v>3</v>
      </c>
      <c r="F6" s="57" t="s">
        <v>6</v>
      </c>
      <c r="G6" s="57" t="s">
        <v>4</v>
      </c>
      <c r="H6" s="132"/>
      <c r="I6" s="132"/>
    </row>
    <row r="7" spans="1:9" ht="24" x14ac:dyDescent="0.3">
      <c r="A7" s="69" t="s">
        <v>207</v>
      </c>
      <c r="B7" s="70"/>
      <c r="C7" s="71" t="s">
        <v>845</v>
      </c>
      <c r="D7" s="72"/>
      <c r="E7" s="73"/>
      <c r="F7" s="74"/>
      <c r="G7" s="75"/>
    </row>
    <row r="8" spans="1:9" ht="91.8" x14ac:dyDescent="0.3">
      <c r="A8" s="76"/>
      <c r="B8" s="77"/>
      <c r="C8" s="78" t="s">
        <v>846</v>
      </c>
      <c r="D8" s="79"/>
      <c r="E8" s="79"/>
      <c r="F8" s="80"/>
      <c r="G8" s="81"/>
    </row>
    <row r="9" spans="1:9" x14ac:dyDescent="0.3">
      <c r="A9" s="82"/>
      <c r="B9" s="83"/>
      <c r="C9" s="84"/>
      <c r="D9" s="85"/>
      <c r="E9" s="86"/>
      <c r="F9" s="87"/>
      <c r="G9" s="88"/>
    </row>
    <row r="10" spans="1:9" ht="115.8" x14ac:dyDescent="0.3">
      <c r="A10" s="89" t="s">
        <v>208</v>
      </c>
      <c r="B10" s="77" t="s">
        <v>1221</v>
      </c>
      <c r="C10" s="78" t="s">
        <v>847</v>
      </c>
      <c r="D10" s="79"/>
      <c r="E10" s="79"/>
      <c r="F10" s="80"/>
      <c r="G10" s="81"/>
    </row>
    <row r="11" spans="1:9" x14ac:dyDescent="0.3">
      <c r="A11" s="233"/>
      <c r="B11" s="90"/>
      <c r="C11" s="91"/>
      <c r="D11" s="92"/>
      <c r="E11" s="92"/>
      <c r="F11" s="436"/>
      <c r="G11" s="437"/>
    </row>
    <row r="12" spans="1:9" ht="22.8" x14ac:dyDescent="0.3">
      <c r="A12" s="234"/>
      <c r="B12" s="93" t="s">
        <v>848</v>
      </c>
      <c r="C12" s="94" t="s">
        <v>849</v>
      </c>
      <c r="D12" s="95" t="s">
        <v>245</v>
      </c>
      <c r="E12" s="95">
        <v>1</v>
      </c>
      <c r="F12" s="438"/>
      <c r="G12" s="439"/>
    </row>
    <row r="13" spans="1:9" x14ac:dyDescent="0.3">
      <c r="A13" s="233"/>
      <c r="B13" s="90"/>
      <c r="C13" s="91"/>
      <c r="D13" s="92"/>
      <c r="E13" s="92"/>
      <c r="F13" s="436"/>
      <c r="G13" s="437"/>
    </row>
    <row r="14" spans="1:9" ht="22.8" x14ac:dyDescent="0.3">
      <c r="A14" s="234"/>
      <c r="B14" s="93" t="s">
        <v>850</v>
      </c>
      <c r="C14" s="94" t="s">
        <v>851</v>
      </c>
      <c r="D14" s="95" t="s">
        <v>852</v>
      </c>
      <c r="E14" s="95">
        <v>20</v>
      </c>
      <c r="F14" s="438"/>
      <c r="G14" s="439"/>
    </row>
    <row r="15" spans="1:9" x14ac:dyDescent="0.3">
      <c r="A15" s="233"/>
      <c r="B15" s="90"/>
      <c r="C15" s="91"/>
      <c r="D15" s="92"/>
      <c r="E15" s="92"/>
      <c r="F15" s="436"/>
      <c r="G15" s="437"/>
    </row>
    <row r="16" spans="1:9" ht="35.4" x14ac:dyDescent="0.3">
      <c r="A16" s="235"/>
      <c r="B16" s="93" t="s">
        <v>1222</v>
      </c>
      <c r="C16" s="96" t="s">
        <v>853</v>
      </c>
      <c r="D16" s="97" t="s">
        <v>245</v>
      </c>
      <c r="E16" s="97">
        <v>1</v>
      </c>
      <c r="F16" s="440"/>
      <c r="G16" s="439"/>
    </row>
    <row r="17" spans="1:9" x14ac:dyDescent="0.3">
      <c r="A17" s="233"/>
      <c r="B17" s="90"/>
      <c r="C17" s="98"/>
      <c r="D17" s="92"/>
      <c r="E17" s="92"/>
      <c r="F17" s="436"/>
      <c r="G17" s="437"/>
    </row>
    <row r="18" spans="1:9" ht="57.6" x14ac:dyDescent="0.3">
      <c r="A18" s="235"/>
      <c r="B18" s="236" t="s">
        <v>1223</v>
      </c>
      <c r="C18" s="96" t="s">
        <v>854</v>
      </c>
      <c r="D18" s="97" t="s">
        <v>245</v>
      </c>
      <c r="E18" s="97">
        <v>1</v>
      </c>
      <c r="F18" s="440"/>
      <c r="G18" s="439"/>
      <c r="I18" s="99" t="s">
        <v>855</v>
      </c>
    </row>
    <row r="19" spans="1:9" x14ac:dyDescent="0.3">
      <c r="A19" s="233"/>
      <c r="B19" s="90"/>
      <c r="C19" s="91"/>
      <c r="D19" s="92"/>
      <c r="E19" s="92"/>
      <c r="F19" s="436"/>
      <c r="G19" s="437"/>
    </row>
    <row r="20" spans="1:9" x14ac:dyDescent="0.3">
      <c r="A20" s="234"/>
      <c r="B20" s="93" t="s">
        <v>856</v>
      </c>
      <c r="C20" s="94" t="s">
        <v>857</v>
      </c>
      <c r="D20" s="95" t="s">
        <v>245</v>
      </c>
      <c r="E20" s="95">
        <v>1</v>
      </c>
      <c r="F20" s="438"/>
      <c r="G20" s="439"/>
    </row>
    <row r="21" spans="1:9" x14ac:dyDescent="0.3">
      <c r="A21" s="233"/>
      <c r="B21" s="90"/>
      <c r="C21" s="91"/>
      <c r="D21" s="92"/>
      <c r="E21" s="92"/>
      <c r="F21" s="436"/>
      <c r="G21" s="437"/>
    </row>
    <row r="22" spans="1:9" x14ac:dyDescent="0.3">
      <c r="A22" s="234"/>
      <c r="B22" s="93" t="s">
        <v>856</v>
      </c>
      <c r="C22" s="94" t="s">
        <v>858</v>
      </c>
      <c r="D22" s="95" t="s">
        <v>245</v>
      </c>
      <c r="E22" s="95">
        <v>3</v>
      </c>
      <c r="F22" s="438"/>
      <c r="G22" s="439"/>
    </row>
    <row r="23" spans="1:9" x14ac:dyDescent="0.3">
      <c r="A23" s="233"/>
      <c r="B23" s="90"/>
      <c r="C23" s="91"/>
      <c r="D23" s="92"/>
      <c r="E23" s="92"/>
      <c r="F23" s="436"/>
      <c r="G23" s="437"/>
    </row>
    <row r="24" spans="1:9" x14ac:dyDescent="0.3">
      <c r="A24" s="234"/>
      <c r="B24" s="93" t="s">
        <v>856</v>
      </c>
      <c r="C24" s="94" t="s">
        <v>859</v>
      </c>
      <c r="D24" s="95" t="s">
        <v>852</v>
      </c>
      <c r="E24" s="95">
        <v>510</v>
      </c>
      <c r="F24" s="438"/>
      <c r="G24" s="439"/>
    </row>
    <row r="25" spans="1:9" x14ac:dyDescent="0.3">
      <c r="A25" s="233"/>
      <c r="B25" s="90"/>
      <c r="C25" s="91"/>
      <c r="D25" s="92"/>
      <c r="E25" s="92"/>
      <c r="F25" s="436"/>
      <c r="G25" s="437"/>
    </row>
    <row r="26" spans="1:9" x14ac:dyDescent="0.3">
      <c r="A26" s="234"/>
      <c r="B26" s="93" t="s">
        <v>856</v>
      </c>
      <c r="C26" s="94" t="s">
        <v>860</v>
      </c>
      <c r="D26" s="95" t="s">
        <v>245</v>
      </c>
      <c r="E26" s="95">
        <v>7</v>
      </c>
      <c r="F26" s="438"/>
      <c r="G26" s="439"/>
    </row>
    <row r="27" spans="1:9" x14ac:dyDescent="0.3">
      <c r="A27" s="233"/>
      <c r="B27" s="90"/>
      <c r="C27" s="91"/>
      <c r="D27" s="92"/>
      <c r="E27" s="92"/>
      <c r="F27" s="436"/>
      <c r="G27" s="437"/>
    </row>
    <row r="28" spans="1:9" ht="34.200000000000003" x14ac:dyDescent="0.3">
      <c r="A28" s="234"/>
      <c r="B28" s="93" t="s">
        <v>861</v>
      </c>
      <c r="C28" s="94" t="s">
        <v>862</v>
      </c>
      <c r="D28" s="95" t="s">
        <v>852</v>
      </c>
      <c r="E28" s="95">
        <v>10</v>
      </c>
      <c r="F28" s="438"/>
      <c r="G28" s="439"/>
    </row>
    <row r="29" spans="1:9" x14ac:dyDescent="0.3">
      <c r="A29" s="233"/>
      <c r="B29" s="90"/>
      <c r="C29" s="98"/>
      <c r="D29" s="92"/>
      <c r="E29" s="92"/>
      <c r="F29" s="436"/>
      <c r="G29" s="437"/>
    </row>
    <row r="30" spans="1:9" x14ac:dyDescent="0.3">
      <c r="A30" s="219"/>
      <c r="B30" s="93"/>
      <c r="C30" s="94" t="s">
        <v>863</v>
      </c>
      <c r="D30" s="95" t="s">
        <v>864</v>
      </c>
      <c r="E30" s="95">
        <v>1</v>
      </c>
      <c r="F30" s="438"/>
      <c r="G30" s="439"/>
    </row>
    <row r="31" spans="1:9" x14ac:dyDescent="0.3">
      <c r="A31" s="233"/>
      <c r="B31" s="90"/>
      <c r="C31" s="98"/>
      <c r="D31" s="92"/>
      <c r="E31" s="92"/>
      <c r="F31" s="436"/>
      <c r="G31" s="437"/>
    </row>
    <row r="32" spans="1:9" ht="34.200000000000003" x14ac:dyDescent="0.3">
      <c r="A32" s="234"/>
      <c r="B32" s="93" t="s">
        <v>1224</v>
      </c>
      <c r="C32" s="94" t="s">
        <v>865</v>
      </c>
      <c r="D32" s="95" t="s">
        <v>864</v>
      </c>
      <c r="E32" s="95">
        <v>1</v>
      </c>
      <c r="F32" s="438"/>
      <c r="G32" s="439"/>
    </row>
    <row r="33" spans="1:7" x14ac:dyDescent="0.3">
      <c r="A33" s="233"/>
      <c r="B33" s="90"/>
      <c r="C33" s="98"/>
      <c r="D33" s="92"/>
      <c r="E33" s="92"/>
      <c r="F33" s="436"/>
      <c r="G33" s="437"/>
    </row>
    <row r="34" spans="1:7" ht="22.8" x14ac:dyDescent="0.3">
      <c r="A34" s="234"/>
      <c r="B34" s="93" t="s">
        <v>1224</v>
      </c>
      <c r="C34" s="94" t="s">
        <v>866</v>
      </c>
      <c r="D34" s="95" t="s">
        <v>864</v>
      </c>
      <c r="E34" s="95">
        <v>1</v>
      </c>
      <c r="F34" s="438"/>
      <c r="G34" s="439"/>
    </row>
    <row r="35" spans="1:7" x14ac:dyDescent="0.3">
      <c r="A35" s="233"/>
      <c r="B35" s="90"/>
      <c r="C35" s="98"/>
      <c r="D35" s="92"/>
      <c r="E35" s="92"/>
      <c r="F35" s="436"/>
      <c r="G35" s="437"/>
    </row>
    <row r="36" spans="1:7" ht="22.8" x14ac:dyDescent="0.3">
      <c r="A36" s="234"/>
      <c r="B36" s="93" t="s">
        <v>1224</v>
      </c>
      <c r="C36" s="94" t="s">
        <v>1225</v>
      </c>
      <c r="D36" s="95" t="s">
        <v>864</v>
      </c>
      <c r="E36" s="95">
        <v>1</v>
      </c>
      <c r="F36" s="438"/>
      <c r="G36" s="439"/>
    </row>
    <row r="37" spans="1:7" ht="12" customHeight="1" x14ac:dyDescent="0.3">
      <c r="A37" s="18"/>
      <c r="B37" s="19"/>
      <c r="C37" s="19"/>
      <c r="D37" s="19"/>
      <c r="E37" s="5"/>
      <c r="F37" s="19"/>
      <c r="G37" s="39"/>
    </row>
    <row r="38" spans="1:7" x14ac:dyDescent="0.3">
      <c r="A38" s="24" t="s">
        <v>39</v>
      </c>
      <c r="B38" s="25"/>
      <c r="C38" s="26"/>
      <c r="D38" s="27"/>
      <c r="E38" s="199"/>
      <c r="F38" s="28"/>
      <c r="G38" s="37"/>
    </row>
    <row r="39" spans="1:7" ht="10.199999999999999" customHeight="1" x14ac:dyDescent="0.3">
      <c r="A39" s="9"/>
      <c r="B39" s="9"/>
      <c r="C39" s="30"/>
      <c r="D39" s="9"/>
      <c r="E39" s="9"/>
      <c r="F39" s="9"/>
      <c r="G39" s="9"/>
    </row>
    <row r="40" spans="1:7" x14ac:dyDescent="0.3">
      <c r="A40" s="35" t="str">
        <f>$A$1</f>
        <v xml:space="preserve">TSHIAME WWTW REFURBISHMENT </v>
      </c>
      <c r="B40" s="32"/>
      <c r="C40" s="32"/>
      <c r="D40" s="32"/>
      <c r="E40" s="32"/>
      <c r="F40" s="32"/>
      <c r="G40" s="32"/>
    </row>
    <row r="41" spans="1:7" x14ac:dyDescent="0.3">
      <c r="A41" s="31" t="s">
        <v>40</v>
      </c>
      <c r="B41" s="32"/>
      <c r="C41" s="32"/>
      <c r="D41" s="32"/>
      <c r="E41" s="32"/>
      <c r="F41" s="32"/>
      <c r="G41" s="32"/>
    </row>
    <row r="42" spans="1:7" ht="28.2" customHeight="1" x14ac:dyDescent="0.3">
      <c r="A42" s="9"/>
      <c r="B42" s="9"/>
      <c r="C42" s="9"/>
      <c r="D42" s="544" t="s">
        <v>159</v>
      </c>
      <c r="E42" s="545" t="s">
        <v>173</v>
      </c>
      <c r="F42" s="545" t="s">
        <v>173</v>
      </c>
      <c r="G42" s="545" t="s">
        <v>173</v>
      </c>
    </row>
    <row r="43" spans="1:7" ht="22.8" x14ac:dyDescent="0.3">
      <c r="A43" s="11" t="s">
        <v>5</v>
      </c>
      <c r="B43" s="11" t="s">
        <v>0</v>
      </c>
      <c r="C43" s="11" t="s">
        <v>1</v>
      </c>
      <c r="D43" s="11" t="s">
        <v>2</v>
      </c>
      <c r="E43" s="4" t="s">
        <v>3</v>
      </c>
      <c r="F43" s="11" t="s">
        <v>6</v>
      </c>
      <c r="G43" s="12" t="s">
        <v>4</v>
      </c>
    </row>
    <row r="44" spans="1:7" x14ac:dyDescent="0.3">
      <c r="A44" s="24" t="s">
        <v>41</v>
      </c>
      <c r="B44" s="25"/>
      <c r="C44" s="26"/>
      <c r="D44" s="27"/>
      <c r="E44" s="199"/>
      <c r="F44" s="28"/>
      <c r="G44" s="29"/>
    </row>
    <row r="45" spans="1:7" x14ac:dyDescent="0.3">
      <c r="A45" s="233"/>
      <c r="B45" s="90"/>
      <c r="C45" s="98"/>
      <c r="D45" s="92"/>
      <c r="E45" s="92"/>
      <c r="F45" s="436"/>
      <c r="G45" s="437"/>
    </row>
    <row r="46" spans="1:7" x14ac:dyDescent="0.3">
      <c r="A46" s="100"/>
      <c r="B46" s="101"/>
      <c r="C46" s="102" t="s">
        <v>867</v>
      </c>
      <c r="D46" s="103"/>
      <c r="E46" s="103"/>
      <c r="F46" s="441"/>
      <c r="G46" s="442"/>
    </row>
    <row r="47" spans="1:7" x14ac:dyDescent="0.3">
      <c r="A47" s="233"/>
      <c r="B47" s="90"/>
      <c r="C47" s="91" t="s">
        <v>868</v>
      </c>
      <c r="D47" s="92"/>
      <c r="E47" s="92"/>
      <c r="F47" s="436"/>
      <c r="G47" s="437"/>
    </row>
    <row r="48" spans="1:7" ht="91.2" x14ac:dyDescent="0.3">
      <c r="A48" s="234"/>
      <c r="B48" s="93"/>
      <c r="C48" s="94" t="s">
        <v>869</v>
      </c>
      <c r="D48" s="95"/>
      <c r="E48" s="95"/>
      <c r="F48" s="438"/>
      <c r="G48" s="439"/>
    </row>
    <row r="49" spans="1:7" x14ac:dyDescent="0.3">
      <c r="A49" s="233" t="s">
        <v>870</v>
      </c>
      <c r="B49" s="90"/>
      <c r="C49" s="91" t="s">
        <v>871</v>
      </c>
      <c r="D49" s="92"/>
      <c r="E49" s="92"/>
      <c r="F49" s="436"/>
      <c r="G49" s="437"/>
    </row>
    <row r="50" spans="1:7" ht="59.4" x14ac:dyDescent="0.3">
      <c r="A50" s="234" t="s">
        <v>872</v>
      </c>
      <c r="B50" s="93" t="s">
        <v>1226</v>
      </c>
      <c r="C50" s="96" t="s">
        <v>873</v>
      </c>
      <c r="D50" s="97" t="s">
        <v>245</v>
      </c>
      <c r="E50" s="97">
        <v>1</v>
      </c>
      <c r="F50" s="440"/>
      <c r="G50" s="439"/>
    </row>
    <row r="51" spans="1:7" x14ac:dyDescent="0.3">
      <c r="A51" s="233"/>
      <c r="B51" s="104"/>
      <c r="C51" s="105"/>
      <c r="D51" s="106"/>
      <c r="E51" s="106"/>
      <c r="F51" s="436"/>
      <c r="G51" s="437"/>
    </row>
    <row r="52" spans="1:7" x14ac:dyDescent="0.3">
      <c r="A52" s="234"/>
      <c r="B52" s="107"/>
      <c r="C52" s="94" t="s">
        <v>874</v>
      </c>
      <c r="D52" s="95" t="s">
        <v>852</v>
      </c>
      <c r="E52" s="95">
        <v>30</v>
      </c>
      <c r="F52" s="438"/>
      <c r="G52" s="439"/>
    </row>
    <row r="53" spans="1:7" x14ac:dyDescent="0.3">
      <c r="A53" s="233"/>
      <c r="B53" s="104"/>
      <c r="C53" s="98"/>
      <c r="D53" s="92"/>
      <c r="E53" s="92"/>
      <c r="F53" s="436"/>
      <c r="G53" s="437"/>
    </row>
    <row r="54" spans="1:7" x14ac:dyDescent="0.3">
      <c r="A54" s="234"/>
      <c r="B54" s="107"/>
      <c r="C54" s="94" t="s">
        <v>875</v>
      </c>
      <c r="D54" s="95" t="s">
        <v>852</v>
      </c>
      <c r="E54" s="95">
        <v>30</v>
      </c>
      <c r="F54" s="438"/>
      <c r="G54" s="439"/>
    </row>
    <row r="55" spans="1:7" x14ac:dyDescent="0.3">
      <c r="A55" s="233"/>
      <c r="B55" s="104"/>
      <c r="C55" s="98"/>
      <c r="D55" s="92"/>
      <c r="E55" s="92"/>
      <c r="F55" s="436"/>
      <c r="G55" s="437"/>
    </row>
    <row r="56" spans="1:7" x14ac:dyDescent="0.3">
      <c r="A56" s="234"/>
      <c r="B56" s="107"/>
      <c r="C56" s="94" t="s">
        <v>876</v>
      </c>
      <c r="D56" s="95" t="s">
        <v>245</v>
      </c>
      <c r="E56" s="95">
        <v>2</v>
      </c>
      <c r="F56" s="438"/>
      <c r="G56" s="439"/>
    </row>
    <row r="57" spans="1:7" x14ac:dyDescent="0.3">
      <c r="A57" s="210"/>
      <c r="B57" s="109"/>
      <c r="C57" s="110"/>
      <c r="D57" s="111"/>
      <c r="E57" s="106"/>
      <c r="F57" s="436"/>
      <c r="G57" s="437"/>
    </row>
    <row r="58" spans="1:7" ht="24" x14ac:dyDescent="0.3">
      <c r="A58" s="235" t="s">
        <v>877</v>
      </c>
      <c r="B58" s="93" t="s">
        <v>848</v>
      </c>
      <c r="C58" s="112" t="s">
        <v>878</v>
      </c>
      <c r="D58" s="97"/>
      <c r="E58" s="97"/>
      <c r="F58" s="440"/>
      <c r="G58" s="439"/>
    </row>
    <row r="59" spans="1:7" x14ac:dyDescent="0.3">
      <c r="A59" s="210"/>
      <c r="B59" s="113"/>
      <c r="C59" s="63"/>
      <c r="D59" s="114"/>
      <c r="E59" s="92"/>
      <c r="F59" s="443"/>
      <c r="G59" s="437"/>
    </row>
    <row r="60" spans="1:7" ht="105.6" x14ac:dyDescent="0.3">
      <c r="A60" s="115" t="s">
        <v>879</v>
      </c>
      <c r="B60" s="116" t="s">
        <v>1227</v>
      </c>
      <c r="C60" s="117" t="s">
        <v>1228</v>
      </c>
      <c r="D60" s="118"/>
      <c r="E60" s="103"/>
      <c r="F60" s="444"/>
      <c r="G60" s="442"/>
    </row>
    <row r="61" spans="1:7" x14ac:dyDescent="0.3">
      <c r="A61" s="210"/>
      <c r="B61" s="113"/>
      <c r="C61" s="63"/>
      <c r="D61" s="114"/>
      <c r="E61" s="92"/>
      <c r="F61" s="443"/>
      <c r="G61" s="437"/>
    </row>
    <row r="62" spans="1:7" x14ac:dyDescent="0.3">
      <c r="A62" s="212"/>
      <c r="B62" s="120"/>
      <c r="C62" s="94" t="s">
        <v>880</v>
      </c>
      <c r="D62" s="97" t="s">
        <v>881</v>
      </c>
      <c r="E62" s="97">
        <v>1</v>
      </c>
      <c r="F62" s="440"/>
      <c r="G62" s="439"/>
    </row>
    <row r="63" spans="1:7" x14ac:dyDescent="0.3">
      <c r="A63" s="210"/>
      <c r="B63" s="113"/>
      <c r="C63" s="63"/>
      <c r="D63" s="114"/>
      <c r="E63" s="92"/>
      <c r="F63" s="443"/>
      <c r="G63" s="437"/>
    </row>
    <row r="64" spans="1:7" x14ac:dyDescent="0.3">
      <c r="A64" s="212"/>
      <c r="B64" s="120" t="s">
        <v>882</v>
      </c>
      <c r="C64" s="94" t="s">
        <v>883</v>
      </c>
      <c r="D64" s="97" t="s">
        <v>881</v>
      </c>
      <c r="E64" s="97"/>
      <c r="F64" s="440"/>
      <c r="G64" s="439"/>
    </row>
    <row r="65" spans="1:7" x14ac:dyDescent="0.3">
      <c r="A65" s="210"/>
      <c r="B65" s="113"/>
      <c r="C65" s="63"/>
      <c r="D65" s="114"/>
      <c r="E65" s="92"/>
      <c r="F65" s="443"/>
      <c r="G65" s="437"/>
    </row>
    <row r="66" spans="1:7" x14ac:dyDescent="0.3">
      <c r="A66" s="212"/>
      <c r="B66" s="120"/>
      <c r="C66" s="94" t="s">
        <v>884</v>
      </c>
      <c r="D66" s="97" t="s">
        <v>881</v>
      </c>
      <c r="E66" s="97"/>
      <c r="F66" s="440"/>
      <c r="G66" s="439"/>
    </row>
    <row r="67" spans="1:7" x14ac:dyDescent="0.3">
      <c r="A67" s="237"/>
      <c r="B67" s="90"/>
      <c r="C67" s="98"/>
      <c r="D67" s="92"/>
      <c r="E67" s="92"/>
      <c r="F67" s="436"/>
      <c r="G67" s="437"/>
    </row>
    <row r="68" spans="1:7" x14ac:dyDescent="0.3">
      <c r="A68" s="219"/>
      <c r="B68" s="435" t="s">
        <v>1229</v>
      </c>
      <c r="C68" s="94" t="s">
        <v>885</v>
      </c>
      <c r="D68" s="95" t="s">
        <v>881</v>
      </c>
      <c r="E68" s="95"/>
      <c r="F68" s="438"/>
      <c r="G68" s="439"/>
    </row>
    <row r="69" spans="1:7" x14ac:dyDescent="0.3">
      <c r="A69" s="210"/>
      <c r="B69" s="113"/>
      <c r="C69" s="122"/>
      <c r="D69" s="114"/>
      <c r="E69" s="92"/>
      <c r="F69" s="436"/>
      <c r="G69" s="437"/>
    </row>
    <row r="70" spans="1:7" x14ac:dyDescent="0.3">
      <c r="A70" s="212"/>
      <c r="B70" s="120"/>
      <c r="C70" s="96"/>
      <c r="D70" s="97"/>
      <c r="E70" s="97"/>
      <c r="F70" s="440"/>
      <c r="G70" s="439"/>
    </row>
    <row r="71" spans="1:7" x14ac:dyDescent="0.3">
      <c r="A71" s="123" t="s">
        <v>62</v>
      </c>
      <c r="B71" s="124"/>
      <c r="C71" s="125"/>
      <c r="D71" s="86"/>
      <c r="E71" s="86"/>
      <c r="F71" s="445"/>
      <c r="G71" s="446"/>
    </row>
    <row r="72" spans="1:7" x14ac:dyDescent="0.3">
      <c r="A72" s="9"/>
      <c r="B72" s="126"/>
      <c r="C72" s="127"/>
      <c r="D72" s="126"/>
      <c r="E72" s="126"/>
      <c r="F72" s="128"/>
      <c r="G72" s="129"/>
    </row>
  </sheetData>
  <mergeCells count="2">
    <mergeCell ref="D5:G5"/>
    <mergeCell ref="D42:G42"/>
  </mergeCells>
  <pageMargins left="0.39370078740157483" right="0.31496062992125984" top="0.15748031496062992" bottom="7.874015748031496E-2" header="0" footer="0"/>
  <pageSetup paperSize="9" scale="80"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A63E-3D4B-46BC-AE16-ECB68B0264F8}">
  <sheetPr>
    <tabColor rgb="FFFFFF99"/>
    <pageSetUpPr fitToPage="1"/>
  </sheetPr>
  <dimension ref="A1:G108"/>
  <sheetViews>
    <sheetView view="pageBreakPreview" zoomScale="70" zoomScaleNormal="85" zoomScaleSheetLayoutView="70" workbookViewId="0">
      <pane xSplit="1" ySplit="6" topLeftCell="B95" activePane="bottomRight" state="frozen"/>
      <selection pane="topRight" activeCell="B1" sqref="B1"/>
      <selection pane="bottomLeft" activeCell="A7" sqref="A7"/>
      <selection pane="bottomRight" activeCell="C102" sqref="C102"/>
    </sheetView>
  </sheetViews>
  <sheetFormatPr defaultRowHeight="14.4" x14ac:dyDescent="0.3"/>
  <cols>
    <col min="2" max="2" width="13.109375" customWidth="1"/>
    <col min="3" max="3" width="47" customWidth="1"/>
    <col min="5" max="5" width="11.88671875" customWidth="1"/>
    <col min="6" max="6" width="12.44140625" customWidth="1"/>
    <col min="7" max="7" width="15.33203125" customWidth="1"/>
  </cols>
  <sheetData>
    <row r="1" spans="1:7" x14ac:dyDescent="0.3">
      <c r="A1" s="2" t="str">
        <f>Summary!B1</f>
        <v xml:space="preserve">TSHIAME WWTW REFURBISHMENT </v>
      </c>
    </row>
    <row r="2" spans="1:7" x14ac:dyDescent="0.3">
      <c r="A2" s="1" t="str">
        <f>Summary!B2</f>
        <v>SCHEDULE OF QUANTITIES</v>
      </c>
    </row>
    <row r="3" spans="1:7" x14ac:dyDescent="0.3">
      <c r="A3" s="353" t="str">
        <f>Summary!B3</f>
        <v>TENDER NO:  SCM/BID33/2025/2026</v>
      </c>
      <c r="B3" s="505"/>
    </row>
    <row r="4" spans="1:7" ht="19.95" customHeight="1" x14ac:dyDescent="0.3">
      <c r="A4" s="3"/>
      <c r="B4" s="3"/>
      <c r="C4" s="3"/>
      <c r="D4" s="3"/>
      <c r="E4" s="3"/>
      <c r="F4" s="3"/>
      <c r="G4" s="3"/>
    </row>
    <row r="5" spans="1:7" x14ac:dyDescent="0.3">
      <c r="A5" s="9"/>
      <c r="B5" s="9"/>
      <c r="C5" s="9"/>
      <c r="D5" s="546" t="s">
        <v>168</v>
      </c>
      <c r="E5" s="547"/>
      <c r="F5" s="547"/>
      <c r="G5" s="547"/>
    </row>
    <row r="6" spans="1:7" ht="27.6" customHeight="1" x14ac:dyDescent="0.3">
      <c r="A6" s="11" t="s">
        <v>5</v>
      </c>
      <c r="B6" s="11" t="s">
        <v>0</v>
      </c>
      <c r="C6" s="11" t="s">
        <v>1</v>
      </c>
      <c r="D6" s="11" t="s">
        <v>2</v>
      </c>
      <c r="E6" s="11" t="s">
        <v>3</v>
      </c>
      <c r="F6" s="11" t="s">
        <v>6</v>
      </c>
      <c r="G6" s="12" t="s">
        <v>4</v>
      </c>
    </row>
    <row r="7" spans="1:7" ht="24" x14ac:dyDescent="0.3">
      <c r="A7" s="13" t="s">
        <v>225</v>
      </c>
      <c r="B7" s="14" t="s">
        <v>7</v>
      </c>
      <c r="C7" s="14" t="s">
        <v>168</v>
      </c>
      <c r="D7" s="15"/>
      <c r="E7" s="16"/>
      <c r="F7" s="16"/>
      <c r="G7" s="17"/>
    </row>
    <row r="8" spans="1:7" x14ac:dyDescent="0.3">
      <c r="A8" s="18"/>
      <c r="B8" s="19"/>
      <c r="C8" s="19"/>
      <c r="D8" s="19"/>
      <c r="E8" s="19"/>
      <c r="F8" s="19"/>
      <c r="G8" s="19"/>
    </row>
    <row r="9" spans="1:7" x14ac:dyDescent="0.3">
      <c r="A9" s="13" t="s">
        <v>226</v>
      </c>
      <c r="B9" s="14" t="s">
        <v>9</v>
      </c>
      <c r="C9" s="14" t="s">
        <v>10</v>
      </c>
      <c r="D9" s="15"/>
      <c r="E9" s="16"/>
      <c r="F9" s="16"/>
      <c r="G9" s="17"/>
    </row>
    <row r="10" spans="1:7" x14ac:dyDescent="0.3">
      <c r="A10" s="18"/>
      <c r="B10" s="19"/>
      <c r="C10" s="19"/>
      <c r="D10" s="19"/>
      <c r="E10" s="19"/>
      <c r="F10" s="19"/>
      <c r="G10" s="19"/>
    </row>
    <row r="11" spans="1:7" s="353" customFormat="1" ht="22.8" x14ac:dyDescent="0.3">
      <c r="A11" s="203" t="s">
        <v>227</v>
      </c>
      <c r="B11" s="6" t="s">
        <v>1036</v>
      </c>
      <c r="C11" s="6" t="s">
        <v>11</v>
      </c>
      <c r="D11" s="36" t="s">
        <v>12</v>
      </c>
      <c r="E11" s="388">
        <v>1</v>
      </c>
      <c r="F11" s="423"/>
      <c r="G11" s="209"/>
    </row>
    <row r="12" spans="1:7" x14ac:dyDescent="0.3">
      <c r="A12" s="18"/>
      <c r="B12" s="19"/>
      <c r="C12" s="19"/>
      <c r="D12" s="19"/>
      <c r="E12" s="19"/>
      <c r="F12" s="19"/>
      <c r="G12" s="19"/>
    </row>
    <row r="13" spans="1:7" x14ac:dyDescent="0.3">
      <c r="A13" s="20"/>
      <c r="B13" s="21"/>
      <c r="C13" s="21" t="s">
        <v>13</v>
      </c>
      <c r="D13" s="22"/>
      <c r="E13" s="23"/>
      <c r="F13" s="17"/>
      <c r="G13" s="17"/>
    </row>
    <row r="14" spans="1:7" x14ac:dyDescent="0.3">
      <c r="A14" s="18"/>
      <c r="B14" s="19"/>
      <c r="C14" s="19"/>
      <c r="D14" s="19"/>
      <c r="E14" s="19"/>
      <c r="F14" s="19"/>
      <c r="G14" s="19"/>
    </row>
    <row r="15" spans="1:7" ht="22.8" x14ac:dyDescent="0.3">
      <c r="A15" s="204" t="s">
        <v>228</v>
      </c>
      <c r="B15" s="6" t="s">
        <v>1038</v>
      </c>
      <c r="C15" s="14" t="s">
        <v>14</v>
      </c>
      <c r="D15" s="22"/>
      <c r="E15" s="23"/>
      <c r="F15" s="17"/>
      <c r="G15" s="17"/>
    </row>
    <row r="16" spans="1:7" x14ac:dyDescent="0.3">
      <c r="A16" s="18"/>
      <c r="B16" s="19"/>
      <c r="C16" s="19"/>
      <c r="D16" s="19"/>
      <c r="E16" s="19"/>
      <c r="F16" s="19"/>
      <c r="G16" s="19"/>
    </row>
    <row r="17" spans="1:7" x14ac:dyDescent="0.3">
      <c r="A17" s="203" t="s">
        <v>1040</v>
      </c>
      <c r="B17" s="21" t="s">
        <v>15</v>
      </c>
      <c r="C17" s="21" t="s">
        <v>16</v>
      </c>
      <c r="D17" s="22" t="s">
        <v>17</v>
      </c>
      <c r="E17" s="23">
        <v>1</v>
      </c>
      <c r="F17" s="47"/>
      <c r="G17" s="17"/>
    </row>
    <row r="18" spans="1:7" x14ac:dyDescent="0.3">
      <c r="A18" s="18"/>
      <c r="B18" s="19"/>
      <c r="C18" s="19"/>
      <c r="D18" s="19"/>
      <c r="E18" s="19"/>
      <c r="F18" s="19"/>
      <c r="G18" s="19"/>
    </row>
    <row r="19" spans="1:7" s="353" customFormat="1" ht="34.200000000000003" x14ac:dyDescent="0.3">
      <c r="A19" s="203" t="s">
        <v>1041</v>
      </c>
      <c r="B19" s="6" t="s">
        <v>1037</v>
      </c>
      <c r="C19" s="6" t="s">
        <v>2073</v>
      </c>
      <c r="D19" s="36" t="s">
        <v>12</v>
      </c>
      <c r="E19" s="388">
        <v>1</v>
      </c>
      <c r="F19" s="423"/>
      <c r="G19" s="209"/>
    </row>
    <row r="20" spans="1:7" x14ac:dyDescent="0.3">
      <c r="A20" s="18"/>
      <c r="B20" s="19"/>
      <c r="C20" s="19"/>
      <c r="D20" s="19"/>
      <c r="E20" s="19"/>
      <c r="F20" s="19"/>
      <c r="G20" s="19"/>
    </row>
    <row r="21" spans="1:7" s="353" customFormat="1" ht="34.200000000000003" x14ac:dyDescent="0.3">
      <c r="A21" s="203" t="s">
        <v>1042</v>
      </c>
      <c r="B21" s="6" t="s">
        <v>1039</v>
      </c>
      <c r="C21" s="6" t="s">
        <v>20</v>
      </c>
      <c r="D21" s="36" t="s">
        <v>12</v>
      </c>
      <c r="E21" s="388">
        <v>1</v>
      </c>
      <c r="F21" s="423"/>
      <c r="G21" s="209"/>
    </row>
    <row r="22" spans="1:7" x14ac:dyDescent="0.3">
      <c r="A22" s="18"/>
      <c r="B22" s="19"/>
      <c r="C22" s="19"/>
      <c r="D22" s="19"/>
      <c r="E22" s="19"/>
      <c r="F22" s="19"/>
      <c r="G22" s="19"/>
    </row>
    <row r="23" spans="1:7" s="353" customFormat="1" x14ac:dyDescent="0.3">
      <c r="A23" s="203" t="s">
        <v>1042</v>
      </c>
      <c r="B23" s="6" t="s">
        <v>21</v>
      </c>
      <c r="C23" s="6" t="s">
        <v>22</v>
      </c>
      <c r="D23" s="36" t="s">
        <v>12</v>
      </c>
      <c r="E23" s="388">
        <v>1</v>
      </c>
      <c r="F23" s="423"/>
      <c r="G23" s="209"/>
    </row>
    <row r="24" spans="1:7" x14ac:dyDescent="0.3">
      <c r="A24" s="18"/>
      <c r="B24" s="19"/>
      <c r="C24" s="19"/>
      <c r="D24" s="19"/>
      <c r="E24" s="19"/>
      <c r="F24" s="19"/>
      <c r="G24" s="19"/>
    </row>
    <row r="25" spans="1:7" ht="34.200000000000003" x14ac:dyDescent="0.3">
      <c r="A25" s="204" t="s">
        <v>229</v>
      </c>
      <c r="B25" s="6" t="s">
        <v>1043</v>
      </c>
      <c r="C25" s="49" t="s">
        <v>1446</v>
      </c>
      <c r="D25" s="22"/>
      <c r="E25" s="23"/>
      <c r="F25" s="17"/>
      <c r="G25" s="17"/>
    </row>
    <row r="26" spans="1:7" x14ac:dyDescent="0.3">
      <c r="A26" s="18"/>
      <c r="B26" s="19"/>
      <c r="C26" s="19"/>
      <c r="D26" s="19"/>
      <c r="E26" s="19"/>
      <c r="F26" s="19"/>
      <c r="G26" s="19"/>
    </row>
    <row r="27" spans="1:7" x14ac:dyDescent="0.3">
      <c r="A27" s="203" t="s">
        <v>1054</v>
      </c>
      <c r="B27" s="6" t="s">
        <v>1044</v>
      </c>
      <c r="C27" s="21" t="s">
        <v>26</v>
      </c>
      <c r="D27" s="22" t="s">
        <v>12</v>
      </c>
      <c r="E27" s="23">
        <v>1</v>
      </c>
      <c r="F27" s="47"/>
      <c r="G27" s="17"/>
    </row>
    <row r="28" spans="1:7" x14ac:dyDescent="0.3">
      <c r="A28" s="18"/>
      <c r="B28" s="19"/>
      <c r="C28" s="19"/>
      <c r="D28" s="19"/>
      <c r="E28" s="19"/>
      <c r="F28" s="19"/>
      <c r="G28" s="19"/>
    </row>
    <row r="29" spans="1:7" x14ac:dyDescent="0.3">
      <c r="A29" s="203" t="s">
        <v>1055</v>
      </c>
      <c r="B29" s="21"/>
      <c r="C29" s="6" t="s">
        <v>2070</v>
      </c>
      <c r="D29" s="22" t="s">
        <v>12</v>
      </c>
      <c r="E29" s="23">
        <v>1</v>
      </c>
      <c r="F29" s="47"/>
      <c r="G29" s="17"/>
    </row>
    <row r="30" spans="1:7" x14ac:dyDescent="0.3">
      <c r="A30" s="18"/>
      <c r="B30" s="19"/>
      <c r="C30" s="19"/>
      <c r="D30" s="19"/>
      <c r="E30" s="19"/>
      <c r="F30" s="19"/>
      <c r="G30" s="19"/>
    </row>
    <row r="31" spans="1:7" x14ac:dyDescent="0.3">
      <c r="A31" s="203" t="s">
        <v>1056</v>
      </c>
      <c r="B31" s="6" t="s">
        <v>1045</v>
      </c>
      <c r="C31" s="6" t="s">
        <v>2071</v>
      </c>
      <c r="D31" s="22" t="s">
        <v>12</v>
      </c>
      <c r="E31" s="388">
        <v>1</v>
      </c>
      <c r="F31" s="423"/>
      <c r="G31" s="209"/>
    </row>
    <row r="32" spans="1:7" x14ac:dyDescent="0.3">
      <c r="A32" s="18"/>
      <c r="B32" s="19"/>
      <c r="C32" s="19"/>
      <c r="D32" s="19"/>
      <c r="E32" s="19"/>
      <c r="F32" s="19"/>
      <c r="G32" s="19"/>
    </row>
    <row r="33" spans="1:7" x14ac:dyDescent="0.3">
      <c r="A33" s="203" t="s">
        <v>1057</v>
      </c>
      <c r="B33" s="6" t="s">
        <v>1047</v>
      </c>
      <c r="C33" s="21" t="s">
        <v>27</v>
      </c>
      <c r="D33" s="22" t="s">
        <v>12</v>
      </c>
      <c r="E33" s="23">
        <v>1</v>
      </c>
      <c r="F33" s="47"/>
      <c r="G33" s="17"/>
    </row>
    <row r="34" spans="1:7" x14ac:dyDescent="0.3">
      <c r="A34" s="18"/>
      <c r="B34" s="19"/>
      <c r="C34" s="19"/>
      <c r="D34" s="19"/>
      <c r="E34" s="19"/>
      <c r="F34" s="19"/>
      <c r="G34" s="19"/>
    </row>
    <row r="35" spans="1:7" ht="22.8" x14ac:dyDescent="0.3">
      <c r="A35" s="203" t="s">
        <v>1058</v>
      </c>
      <c r="B35" s="6" t="s">
        <v>1050</v>
      </c>
      <c r="C35" s="21" t="s">
        <v>28</v>
      </c>
      <c r="D35" s="22" t="s">
        <v>12</v>
      </c>
      <c r="E35" s="23">
        <v>1</v>
      </c>
      <c r="F35" s="47"/>
      <c r="G35" s="17"/>
    </row>
    <row r="36" spans="1:7" x14ac:dyDescent="0.3">
      <c r="A36" s="18"/>
      <c r="B36" s="19"/>
      <c r="C36" s="19"/>
      <c r="D36" s="19"/>
      <c r="E36" s="19"/>
      <c r="F36" s="19"/>
      <c r="G36" s="19"/>
    </row>
    <row r="37" spans="1:7" ht="22.8" x14ac:dyDescent="0.3">
      <c r="A37" s="203" t="s">
        <v>1059</v>
      </c>
      <c r="B37" s="6" t="s">
        <v>1046</v>
      </c>
      <c r="C37" s="21" t="s">
        <v>29</v>
      </c>
      <c r="D37" s="22" t="s">
        <v>12</v>
      </c>
      <c r="E37" s="23">
        <v>1</v>
      </c>
      <c r="F37" s="423"/>
      <c r="G37" s="17"/>
    </row>
    <row r="38" spans="1:7" x14ac:dyDescent="0.3">
      <c r="A38" s="18"/>
      <c r="B38" s="19"/>
      <c r="C38" s="19"/>
      <c r="D38" s="19"/>
      <c r="E38" s="19"/>
      <c r="F38" s="5"/>
      <c r="G38" s="19"/>
    </row>
    <row r="39" spans="1:7" ht="22.8" x14ac:dyDescent="0.3">
      <c r="A39" s="203" t="s">
        <v>1060</v>
      </c>
      <c r="B39" s="6" t="s">
        <v>1048</v>
      </c>
      <c r="C39" s="21" t="s">
        <v>30</v>
      </c>
      <c r="D39" s="22" t="s">
        <v>12</v>
      </c>
      <c r="E39" s="23">
        <v>1</v>
      </c>
      <c r="F39" s="423"/>
      <c r="G39" s="17"/>
    </row>
    <row r="40" spans="1:7" x14ac:dyDescent="0.3">
      <c r="A40" s="18"/>
      <c r="B40" s="19"/>
      <c r="C40" s="19"/>
      <c r="D40" s="19"/>
      <c r="E40" s="19"/>
      <c r="F40" s="5"/>
      <c r="G40" s="19"/>
    </row>
    <row r="41" spans="1:7" ht="22.8" x14ac:dyDescent="0.3">
      <c r="A41" s="203" t="s">
        <v>1061</v>
      </c>
      <c r="B41" s="6" t="s">
        <v>1049</v>
      </c>
      <c r="C41" s="21" t="s">
        <v>31</v>
      </c>
      <c r="D41" s="22" t="s">
        <v>12</v>
      </c>
      <c r="E41" s="23">
        <v>1</v>
      </c>
      <c r="F41" s="423"/>
      <c r="G41" s="17"/>
    </row>
    <row r="42" spans="1:7" x14ac:dyDescent="0.3">
      <c r="A42" s="18"/>
      <c r="B42" s="19"/>
      <c r="C42" s="19"/>
      <c r="D42" s="19"/>
      <c r="E42" s="19"/>
      <c r="F42" s="5"/>
      <c r="G42" s="19"/>
    </row>
    <row r="43" spans="1:7" ht="34.200000000000003" x14ac:dyDescent="0.3">
      <c r="A43" s="203" t="s">
        <v>1062</v>
      </c>
      <c r="B43" s="6" t="s">
        <v>1050</v>
      </c>
      <c r="C43" s="6" t="s">
        <v>1051</v>
      </c>
      <c r="D43" s="22" t="s">
        <v>12</v>
      </c>
      <c r="E43" s="23">
        <v>1</v>
      </c>
      <c r="F43" s="423"/>
      <c r="G43" s="17"/>
    </row>
    <row r="44" spans="1:7" x14ac:dyDescent="0.3">
      <c r="A44" s="18"/>
      <c r="B44" s="19"/>
      <c r="C44" s="19"/>
      <c r="D44" s="19"/>
      <c r="E44" s="19"/>
      <c r="F44" s="5"/>
      <c r="G44" s="19"/>
    </row>
    <row r="45" spans="1:7" ht="22.8" x14ac:dyDescent="0.3">
      <c r="A45" s="20" t="s">
        <v>230</v>
      </c>
      <c r="B45" s="6" t="s">
        <v>1052</v>
      </c>
      <c r="C45" s="21" t="s">
        <v>33</v>
      </c>
      <c r="D45" s="22" t="s">
        <v>12</v>
      </c>
      <c r="E45" s="23">
        <v>1</v>
      </c>
      <c r="F45" s="423"/>
      <c r="G45" s="17"/>
    </row>
    <row r="46" spans="1:7" x14ac:dyDescent="0.3">
      <c r="A46" s="18"/>
      <c r="B46" s="19"/>
      <c r="C46" s="19"/>
      <c r="D46" s="19"/>
      <c r="E46" s="19"/>
      <c r="F46" s="19"/>
      <c r="G46" s="19"/>
    </row>
    <row r="47" spans="1:7" ht="22.8" x14ac:dyDescent="0.3">
      <c r="A47" s="20" t="s">
        <v>231</v>
      </c>
      <c r="B47" s="6" t="s">
        <v>1053</v>
      </c>
      <c r="C47" s="21" t="s">
        <v>34</v>
      </c>
      <c r="D47" s="22" t="s">
        <v>12</v>
      </c>
      <c r="E47" s="23">
        <v>1</v>
      </c>
      <c r="F47" s="47"/>
      <c r="G47" s="17"/>
    </row>
    <row r="48" spans="1:7" x14ac:dyDescent="0.3">
      <c r="A48" s="18"/>
      <c r="B48" s="19"/>
      <c r="C48" s="19"/>
      <c r="D48" s="19"/>
      <c r="E48" s="19"/>
      <c r="F48" s="19"/>
      <c r="G48" s="19"/>
    </row>
    <row r="49" spans="1:7" x14ac:dyDescent="0.3">
      <c r="A49" s="24" t="s">
        <v>39</v>
      </c>
      <c r="B49" s="25"/>
      <c r="C49" s="26"/>
      <c r="D49" s="27"/>
      <c r="E49" s="28"/>
      <c r="F49" s="28"/>
      <c r="G49" s="29"/>
    </row>
    <row r="50" spans="1:7" x14ac:dyDescent="0.3">
      <c r="A50" s="9"/>
      <c r="B50" s="9"/>
      <c r="C50" s="30" t="s">
        <v>146</v>
      </c>
      <c r="D50" s="9"/>
      <c r="E50" s="9"/>
      <c r="F50" s="9"/>
      <c r="G50" s="9"/>
    </row>
    <row r="51" spans="1:7" x14ac:dyDescent="0.3">
      <c r="A51" s="35" t="str">
        <f>A1</f>
        <v xml:space="preserve">TSHIAME WWTW REFURBISHMENT </v>
      </c>
      <c r="B51" s="32"/>
      <c r="C51" s="32"/>
      <c r="D51" s="32"/>
      <c r="E51" s="32"/>
      <c r="F51" s="32"/>
      <c r="G51" s="32"/>
    </row>
    <row r="52" spans="1:7" x14ac:dyDescent="0.3">
      <c r="A52" s="31" t="s">
        <v>40</v>
      </c>
      <c r="B52" s="32"/>
      <c r="C52" s="32"/>
      <c r="D52" s="32"/>
      <c r="E52" s="32"/>
      <c r="F52" s="32"/>
      <c r="G52" s="32"/>
    </row>
    <row r="53" spans="1:7" x14ac:dyDescent="0.3">
      <c r="A53" s="9"/>
      <c r="B53" s="9"/>
      <c r="C53" s="9"/>
      <c r="D53" s="9"/>
      <c r="E53" s="9"/>
      <c r="F53" s="9"/>
      <c r="G53" s="10" t="s">
        <v>8</v>
      </c>
    </row>
    <row r="54" spans="1:7" ht="22.8" x14ac:dyDescent="0.3">
      <c r="A54" s="11" t="s">
        <v>5</v>
      </c>
      <c r="B54" s="11" t="s">
        <v>0</v>
      </c>
      <c r="C54" s="11" t="s">
        <v>1</v>
      </c>
      <c r="D54" s="11" t="s">
        <v>2</v>
      </c>
      <c r="E54" s="11" t="s">
        <v>3</v>
      </c>
      <c r="F54" s="11" t="s">
        <v>6</v>
      </c>
      <c r="G54" s="12" t="s">
        <v>4</v>
      </c>
    </row>
    <row r="55" spans="1:7" x14ac:dyDescent="0.3">
      <c r="A55" s="24" t="s">
        <v>41</v>
      </c>
      <c r="B55" s="25"/>
      <c r="C55" s="26"/>
      <c r="D55" s="27"/>
      <c r="E55" s="28"/>
      <c r="F55" s="28"/>
      <c r="G55" s="29"/>
    </row>
    <row r="56" spans="1:7" x14ac:dyDescent="0.3">
      <c r="A56" s="18"/>
      <c r="B56" s="19"/>
      <c r="C56" s="19"/>
      <c r="D56" s="19"/>
      <c r="E56" s="19"/>
      <c r="F56" s="19"/>
      <c r="G56" s="19"/>
    </row>
    <row r="57" spans="1:7" x14ac:dyDescent="0.3">
      <c r="A57" s="13" t="s">
        <v>232</v>
      </c>
      <c r="B57" s="21"/>
      <c r="C57" s="14" t="s">
        <v>42</v>
      </c>
      <c r="D57" s="22"/>
      <c r="E57" s="23"/>
      <c r="F57" s="17"/>
      <c r="G57" s="17"/>
    </row>
    <row r="58" spans="1:7" x14ac:dyDescent="0.3">
      <c r="A58" s="18"/>
      <c r="B58" s="19"/>
      <c r="C58" s="19"/>
      <c r="D58" s="19"/>
      <c r="E58" s="19"/>
      <c r="F58" s="19"/>
      <c r="G58" s="19"/>
    </row>
    <row r="59" spans="1:7" x14ac:dyDescent="0.3">
      <c r="A59" s="20" t="s">
        <v>233</v>
      </c>
      <c r="B59" s="21" t="s">
        <v>43</v>
      </c>
      <c r="C59" s="21" t="s">
        <v>11</v>
      </c>
      <c r="D59" s="22" t="s">
        <v>12</v>
      </c>
      <c r="E59" s="23">
        <v>1</v>
      </c>
      <c r="F59" s="47"/>
      <c r="G59" s="17"/>
    </row>
    <row r="60" spans="1:7" ht="10.199999999999999" customHeight="1" x14ac:dyDescent="0.3">
      <c r="A60" s="18"/>
      <c r="B60" s="19"/>
      <c r="C60" s="19"/>
      <c r="D60" s="19"/>
      <c r="E60" s="19"/>
      <c r="F60" s="19"/>
      <c r="G60" s="19"/>
    </row>
    <row r="61" spans="1:7" ht="4.2" customHeight="1" x14ac:dyDescent="0.3">
      <c r="A61" s="18"/>
      <c r="B61" s="19"/>
      <c r="C61" s="19"/>
      <c r="D61" s="19"/>
      <c r="E61" s="19"/>
      <c r="F61" s="19"/>
      <c r="G61" s="19"/>
    </row>
    <row r="62" spans="1:7" x14ac:dyDescent="0.3">
      <c r="A62" s="20" t="s">
        <v>234</v>
      </c>
      <c r="B62" s="21" t="s">
        <v>44</v>
      </c>
      <c r="C62" s="14" t="s">
        <v>14</v>
      </c>
      <c r="D62" s="22"/>
      <c r="E62" s="23"/>
      <c r="F62" s="17"/>
      <c r="G62" s="17"/>
    </row>
    <row r="63" spans="1:7" x14ac:dyDescent="0.3">
      <c r="A63" s="18"/>
      <c r="B63" s="19"/>
      <c r="C63" s="19"/>
      <c r="D63" s="19"/>
      <c r="E63" s="19"/>
      <c r="F63" s="19"/>
      <c r="G63" s="19"/>
    </row>
    <row r="64" spans="1:7" x14ac:dyDescent="0.3">
      <c r="A64" s="20"/>
      <c r="B64" s="21" t="s">
        <v>15</v>
      </c>
      <c r="C64" s="21" t="s">
        <v>16</v>
      </c>
      <c r="D64" s="22" t="s">
        <v>17</v>
      </c>
      <c r="E64" s="23">
        <v>1</v>
      </c>
      <c r="F64" s="47"/>
      <c r="G64" s="17"/>
    </row>
    <row r="65" spans="1:7" x14ac:dyDescent="0.3">
      <c r="A65" s="18"/>
      <c r="B65" s="19"/>
      <c r="C65" s="19"/>
      <c r="D65" s="19"/>
      <c r="E65" s="19"/>
      <c r="F65" s="19"/>
      <c r="G65" s="19"/>
    </row>
    <row r="66" spans="1:7" x14ac:dyDescent="0.3">
      <c r="A66" s="20"/>
      <c r="B66" s="21" t="s">
        <v>18</v>
      </c>
      <c r="C66" s="6" t="s">
        <v>2072</v>
      </c>
      <c r="D66" s="22" t="s">
        <v>12</v>
      </c>
      <c r="E66" s="23">
        <v>1</v>
      </c>
      <c r="F66" s="47"/>
      <c r="G66" s="17"/>
    </row>
    <row r="67" spans="1:7" x14ac:dyDescent="0.3">
      <c r="A67" s="18"/>
      <c r="B67" s="19"/>
      <c r="C67" s="19"/>
      <c r="D67" s="19"/>
      <c r="E67" s="19"/>
      <c r="F67" s="19"/>
      <c r="G67" s="19"/>
    </row>
    <row r="68" spans="1:7" x14ac:dyDescent="0.3">
      <c r="A68" s="20"/>
      <c r="B68" s="21" t="s">
        <v>19</v>
      </c>
      <c r="C68" s="21" t="s">
        <v>45</v>
      </c>
      <c r="D68" s="22" t="s">
        <v>12</v>
      </c>
      <c r="E68" s="23">
        <v>1</v>
      </c>
      <c r="F68" s="47"/>
      <c r="G68" s="17"/>
    </row>
    <row r="69" spans="1:7" x14ac:dyDescent="0.3">
      <c r="A69" s="18"/>
      <c r="B69" s="19"/>
      <c r="C69" s="19"/>
      <c r="D69" s="19"/>
      <c r="E69" s="19"/>
      <c r="F69" s="19"/>
      <c r="G69" s="19"/>
    </row>
    <row r="70" spans="1:7" x14ac:dyDescent="0.3">
      <c r="A70" s="20"/>
      <c r="B70" s="21" t="s">
        <v>21</v>
      </c>
      <c r="C70" s="21" t="s">
        <v>22</v>
      </c>
      <c r="D70" s="22" t="s">
        <v>12</v>
      </c>
      <c r="E70" s="23">
        <v>1</v>
      </c>
      <c r="F70" s="47"/>
      <c r="G70" s="17"/>
    </row>
    <row r="71" spans="1:7" x14ac:dyDescent="0.3">
      <c r="A71" s="18"/>
      <c r="B71" s="19"/>
      <c r="C71" s="19"/>
      <c r="D71" s="19"/>
      <c r="E71" s="19"/>
      <c r="F71" s="19"/>
      <c r="G71" s="19"/>
    </row>
    <row r="72" spans="1:7" x14ac:dyDescent="0.3">
      <c r="A72" s="20" t="s">
        <v>235</v>
      </c>
      <c r="B72" s="21" t="s">
        <v>44</v>
      </c>
      <c r="C72" s="14" t="s">
        <v>25</v>
      </c>
      <c r="D72" s="22"/>
      <c r="E72" s="23"/>
      <c r="F72" s="17"/>
      <c r="G72" s="17"/>
    </row>
    <row r="73" spans="1:7" x14ac:dyDescent="0.3">
      <c r="A73" s="18"/>
      <c r="B73" s="19"/>
      <c r="C73" s="19"/>
      <c r="D73" s="19"/>
      <c r="E73" s="19"/>
      <c r="F73" s="19"/>
      <c r="G73" s="19"/>
    </row>
    <row r="74" spans="1:7" x14ac:dyDescent="0.3">
      <c r="A74" s="20"/>
      <c r="B74" s="21"/>
      <c r="C74" s="21" t="s">
        <v>26</v>
      </c>
      <c r="D74" s="22" t="s">
        <v>12</v>
      </c>
      <c r="E74" s="23">
        <v>1</v>
      </c>
      <c r="F74" s="47"/>
      <c r="G74" s="17"/>
    </row>
    <row r="75" spans="1:7" x14ac:dyDescent="0.3">
      <c r="A75" s="18"/>
      <c r="B75" s="19"/>
      <c r="C75" s="19"/>
      <c r="D75" s="19"/>
      <c r="E75" s="19"/>
      <c r="F75" s="19"/>
      <c r="G75" s="19"/>
    </row>
    <row r="76" spans="1:7" x14ac:dyDescent="0.3">
      <c r="A76" s="20"/>
      <c r="B76" s="21"/>
      <c r="C76" s="6" t="s">
        <v>2070</v>
      </c>
      <c r="D76" s="22" t="s">
        <v>12</v>
      </c>
      <c r="E76" s="23">
        <v>1</v>
      </c>
      <c r="F76" s="47"/>
      <c r="G76" s="17"/>
    </row>
    <row r="77" spans="1:7" x14ac:dyDescent="0.3">
      <c r="A77" s="18"/>
      <c r="B77" s="19"/>
      <c r="C77" s="19"/>
      <c r="D77" s="19"/>
      <c r="E77" s="19"/>
      <c r="F77" s="19"/>
      <c r="G77" s="19"/>
    </row>
    <row r="78" spans="1:7" x14ac:dyDescent="0.3">
      <c r="A78" s="20"/>
      <c r="B78" s="21"/>
      <c r="C78" s="6" t="s">
        <v>2071</v>
      </c>
      <c r="D78" s="22" t="s">
        <v>12</v>
      </c>
      <c r="E78" s="23">
        <v>1</v>
      </c>
      <c r="F78" s="423"/>
      <c r="G78" s="17"/>
    </row>
    <row r="79" spans="1:7" x14ac:dyDescent="0.3">
      <c r="A79" s="18"/>
      <c r="B79" s="19"/>
      <c r="C79" s="19"/>
      <c r="D79" s="19"/>
      <c r="E79" s="19"/>
      <c r="F79" s="19"/>
      <c r="G79" s="19"/>
    </row>
    <row r="80" spans="1:7" x14ac:dyDescent="0.3">
      <c r="A80" s="20"/>
      <c r="B80" s="21"/>
      <c r="C80" s="21" t="s">
        <v>27</v>
      </c>
      <c r="D80" s="22" t="s">
        <v>12</v>
      </c>
      <c r="E80" s="23">
        <v>1</v>
      </c>
      <c r="F80" s="47"/>
      <c r="G80" s="17"/>
    </row>
    <row r="81" spans="1:7" x14ac:dyDescent="0.3">
      <c r="A81" s="18"/>
      <c r="B81" s="19"/>
      <c r="C81" s="19"/>
      <c r="D81" s="19"/>
      <c r="E81" s="19"/>
      <c r="F81" s="19"/>
      <c r="G81" s="19"/>
    </row>
    <row r="82" spans="1:7" x14ac:dyDescent="0.3">
      <c r="A82" s="20"/>
      <c r="B82" s="21"/>
      <c r="C82" s="21" t="s">
        <v>28</v>
      </c>
      <c r="D82" s="22" t="s">
        <v>12</v>
      </c>
      <c r="E82" s="23">
        <v>1</v>
      </c>
      <c r="F82" s="47"/>
      <c r="G82" s="17"/>
    </row>
    <row r="83" spans="1:7" x14ac:dyDescent="0.3">
      <c r="A83" s="18"/>
      <c r="B83" s="19"/>
      <c r="C83" s="19"/>
      <c r="D83" s="19"/>
      <c r="E83" s="19"/>
      <c r="F83" s="19"/>
      <c r="G83" s="19"/>
    </row>
    <row r="84" spans="1:7" x14ac:dyDescent="0.3">
      <c r="A84" s="20"/>
      <c r="B84" s="21"/>
      <c r="C84" s="21" t="s">
        <v>29</v>
      </c>
      <c r="D84" s="22" t="s">
        <v>12</v>
      </c>
      <c r="E84" s="23">
        <v>1</v>
      </c>
      <c r="F84" s="47"/>
      <c r="G84" s="17"/>
    </row>
    <row r="85" spans="1:7" x14ac:dyDescent="0.3">
      <c r="A85" s="18"/>
      <c r="B85" s="19"/>
      <c r="C85" s="19"/>
      <c r="D85" s="19"/>
      <c r="E85" s="19"/>
      <c r="F85" s="19"/>
      <c r="G85" s="19"/>
    </row>
    <row r="86" spans="1:7" x14ac:dyDescent="0.3">
      <c r="A86" s="20"/>
      <c r="B86" s="21"/>
      <c r="C86" s="21" t="s">
        <v>30</v>
      </c>
      <c r="D86" s="22" t="s">
        <v>12</v>
      </c>
      <c r="E86" s="23">
        <v>1</v>
      </c>
      <c r="F86" s="47"/>
      <c r="G86" s="17"/>
    </row>
    <row r="87" spans="1:7" x14ac:dyDescent="0.3">
      <c r="A87" s="18"/>
      <c r="B87" s="19"/>
      <c r="C87" s="19"/>
      <c r="D87" s="19"/>
      <c r="E87" s="19"/>
      <c r="F87" s="19"/>
      <c r="G87" s="19"/>
    </row>
    <row r="88" spans="1:7" x14ac:dyDescent="0.3">
      <c r="A88" s="20"/>
      <c r="B88" s="21"/>
      <c r="C88" s="21" t="s">
        <v>31</v>
      </c>
      <c r="D88" s="22" t="s">
        <v>12</v>
      </c>
      <c r="E88" s="23">
        <v>1</v>
      </c>
      <c r="F88" s="47"/>
      <c r="G88" s="17"/>
    </row>
    <row r="89" spans="1:7" x14ac:dyDescent="0.3">
      <c r="A89" s="18"/>
      <c r="B89" s="19"/>
      <c r="C89" s="19"/>
      <c r="D89" s="19"/>
      <c r="E89" s="19"/>
      <c r="F89" s="19"/>
      <c r="G89" s="19"/>
    </row>
    <row r="90" spans="1:7" x14ac:dyDescent="0.3">
      <c r="A90" s="20"/>
      <c r="B90" s="21"/>
      <c r="C90" s="21" t="s">
        <v>32</v>
      </c>
      <c r="D90" s="22" t="s">
        <v>12</v>
      </c>
      <c r="E90" s="23">
        <v>1</v>
      </c>
      <c r="F90" s="47"/>
      <c r="G90" s="17"/>
    </row>
    <row r="91" spans="1:7" x14ac:dyDescent="0.3">
      <c r="A91" s="18"/>
      <c r="B91" s="19"/>
      <c r="C91" s="19"/>
      <c r="D91" s="19"/>
      <c r="E91" s="19"/>
      <c r="F91" s="19"/>
      <c r="G91" s="19"/>
    </row>
    <row r="92" spans="1:7" x14ac:dyDescent="0.3">
      <c r="A92" s="20" t="s">
        <v>236</v>
      </c>
      <c r="B92" s="21" t="s">
        <v>46</v>
      </c>
      <c r="C92" s="21" t="s">
        <v>47</v>
      </c>
      <c r="D92" s="22" t="s">
        <v>12</v>
      </c>
      <c r="E92" s="23">
        <v>1</v>
      </c>
      <c r="F92" s="47"/>
      <c r="G92" s="17"/>
    </row>
    <row r="93" spans="1:7" x14ac:dyDescent="0.3">
      <c r="A93" s="18"/>
      <c r="B93" s="19"/>
      <c r="C93" s="19"/>
      <c r="D93" s="19"/>
      <c r="E93" s="19"/>
      <c r="F93" s="19"/>
      <c r="G93" s="19"/>
    </row>
    <row r="94" spans="1:7" ht="24" x14ac:dyDescent="0.3">
      <c r="A94" s="20"/>
      <c r="B94" s="21"/>
      <c r="C94" s="14" t="s">
        <v>48</v>
      </c>
      <c r="D94" s="22"/>
      <c r="E94" s="23"/>
      <c r="F94" s="17"/>
      <c r="G94" s="17"/>
    </row>
    <row r="95" spans="1:7" x14ac:dyDescent="0.3">
      <c r="A95" s="18"/>
      <c r="B95" s="19"/>
      <c r="C95" s="19"/>
      <c r="D95" s="19"/>
      <c r="E95" s="19"/>
      <c r="F95" s="19"/>
      <c r="G95" s="19"/>
    </row>
    <row r="96" spans="1:7" ht="34.200000000000003" x14ac:dyDescent="0.3">
      <c r="A96" s="20" t="s">
        <v>237</v>
      </c>
      <c r="B96" s="21" t="s">
        <v>46</v>
      </c>
      <c r="C96" s="21" t="s">
        <v>49</v>
      </c>
      <c r="D96" s="22" t="s">
        <v>12</v>
      </c>
      <c r="E96" s="23">
        <v>1</v>
      </c>
      <c r="F96" s="47"/>
      <c r="G96" s="17"/>
    </row>
    <row r="97" spans="1:7" x14ac:dyDescent="0.3">
      <c r="A97" s="18"/>
      <c r="B97" s="19"/>
      <c r="C97" s="19"/>
      <c r="D97" s="19"/>
      <c r="E97" s="19"/>
      <c r="F97" s="19"/>
      <c r="G97" s="19"/>
    </row>
    <row r="98" spans="1:7" ht="24" x14ac:dyDescent="0.3">
      <c r="A98" s="20"/>
      <c r="B98" s="21"/>
      <c r="C98" s="14" t="s">
        <v>50</v>
      </c>
      <c r="D98" s="22"/>
      <c r="E98" s="23"/>
      <c r="F98" s="17"/>
      <c r="G98" s="17"/>
    </row>
    <row r="99" spans="1:7" x14ac:dyDescent="0.3">
      <c r="A99" s="18"/>
      <c r="B99" s="19"/>
      <c r="C99" s="19"/>
      <c r="D99" s="19"/>
      <c r="E99" s="19"/>
      <c r="F99" s="19"/>
      <c r="G99" s="19"/>
    </row>
    <row r="100" spans="1:7" ht="34.200000000000003" x14ac:dyDescent="0.3">
      <c r="A100" s="20" t="s">
        <v>238</v>
      </c>
      <c r="B100" s="21" t="s">
        <v>46</v>
      </c>
      <c r="C100" s="21" t="s">
        <v>51</v>
      </c>
      <c r="D100" s="22" t="s">
        <v>12</v>
      </c>
      <c r="E100" s="23">
        <v>1</v>
      </c>
      <c r="F100" s="47"/>
      <c r="G100" s="17"/>
    </row>
    <row r="101" spans="1:7" x14ac:dyDescent="0.3">
      <c r="A101" s="18"/>
      <c r="B101" s="19"/>
      <c r="C101" s="19"/>
      <c r="D101" s="19"/>
      <c r="E101" s="19"/>
      <c r="F101" s="19"/>
      <c r="G101" s="19"/>
    </row>
    <row r="102" spans="1:7" ht="45.6" x14ac:dyDescent="0.3">
      <c r="A102" s="20"/>
      <c r="B102" s="21"/>
      <c r="C102" s="21" t="s">
        <v>52</v>
      </c>
      <c r="D102" s="22"/>
      <c r="E102" s="23"/>
      <c r="F102" s="17"/>
      <c r="G102" s="17"/>
    </row>
    <row r="103" spans="1:7" x14ac:dyDescent="0.3">
      <c r="A103" s="18"/>
      <c r="B103" s="19"/>
      <c r="C103" s="19"/>
      <c r="D103" s="19"/>
      <c r="E103" s="19"/>
      <c r="F103" s="19"/>
      <c r="G103" s="19"/>
    </row>
    <row r="104" spans="1:7" ht="22.8" x14ac:dyDescent="0.3">
      <c r="A104" s="20" t="s">
        <v>239</v>
      </c>
      <c r="B104" s="21" t="s">
        <v>53</v>
      </c>
      <c r="C104" s="21" t="s">
        <v>54</v>
      </c>
      <c r="D104" s="22" t="s">
        <v>12</v>
      </c>
      <c r="E104" s="23">
        <v>1</v>
      </c>
      <c r="F104" s="47"/>
      <c r="G104" s="17"/>
    </row>
    <row r="105" spans="1:7" x14ac:dyDescent="0.3">
      <c r="A105" s="580"/>
      <c r="B105" s="581"/>
      <c r="C105" s="581"/>
      <c r="D105" s="582"/>
      <c r="E105" s="583"/>
      <c r="F105" s="584"/>
      <c r="G105" s="61"/>
    </row>
    <row r="106" spans="1:7" x14ac:dyDescent="0.3">
      <c r="A106" s="20" t="s">
        <v>240</v>
      </c>
      <c r="B106" s="21" t="s">
        <v>55</v>
      </c>
      <c r="C106" s="21" t="s">
        <v>56</v>
      </c>
      <c r="D106" s="22" t="s">
        <v>12</v>
      </c>
      <c r="E106" s="23">
        <v>1</v>
      </c>
      <c r="F106" s="47"/>
      <c r="G106" s="17"/>
    </row>
    <row r="107" spans="1:7" x14ac:dyDescent="0.3">
      <c r="A107" s="18"/>
      <c r="B107" s="19"/>
      <c r="C107" s="19"/>
      <c r="D107" s="19"/>
      <c r="E107" s="19"/>
      <c r="F107" s="19"/>
      <c r="G107" s="19"/>
    </row>
    <row r="108" spans="1:7" ht="18" customHeight="1" x14ac:dyDescent="0.3">
      <c r="A108" s="123" t="s">
        <v>62</v>
      </c>
      <c r="B108" s="25"/>
      <c r="C108" s="26"/>
      <c r="D108" s="27"/>
      <c r="E108" s="28"/>
      <c r="F108" s="28"/>
      <c r="G108" s="420"/>
    </row>
  </sheetData>
  <autoFilter ref="A6:G108" xr:uid="{B4A8A63E-3D4B-46BC-AE16-ECB68B0264F8}"/>
  <mergeCells count="1">
    <mergeCell ref="D5:G5"/>
  </mergeCells>
  <pageMargins left="0.39370078740157483" right="0.31496062992125984" top="0.15748031496062992" bottom="7.874015748031496E-2" header="0" footer="0"/>
  <pageSetup paperSize="9" scale="81" fitToHeight="0" orientation="portrait" r:id="rId1"/>
  <rowBreaks count="1" manualBreakCount="1">
    <brk id="4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7720-B7AF-498A-BEF1-79BFA49D1013}">
  <sheetPr>
    <tabColor theme="5" tint="0.59999389629810485"/>
    <pageSetUpPr fitToPage="1"/>
  </sheetPr>
  <dimension ref="A1:H181"/>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C45" sqref="C45"/>
    </sheetView>
  </sheetViews>
  <sheetFormatPr defaultRowHeight="14.4" x14ac:dyDescent="0.3"/>
  <cols>
    <col min="1" max="1" width="7.109375" customWidth="1"/>
    <col min="2" max="2" width="13.109375" customWidth="1"/>
    <col min="3" max="3" width="56.88671875" customWidth="1"/>
    <col min="4" max="4" width="7.77734375" bestFit="1" customWidth="1"/>
    <col min="5" max="5" width="5" bestFit="1"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x14ac:dyDescent="0.3">
      <c r="A4" s="9"/>
      <c r="B4" s="9"/>
      <c r="C4" s="9"/>
      <c r="D4" s="544" t="s">
        <v>160</v>
      </c>
      <c r="E4" s="545" t="s">
        <v>160</v>
      </c>
      <c r="F4" s="545" t="s">
        <v>160</v>
      </c>
      <c r="G4" s="545" t="s">
        <v>160</v>
      </c>
      <c r="H4" s="3"/>
    </row>
    <row r="5" spans="1:8" ht="22.8" x14ac:dyDescent="0.3">
      <c r="A5" s="11" t="s">
        <v>5</v>
      </c>
      <c r="B5" s="11" t="s">
        <v>0</v>
      </c>
      <c r="C5" s="11" t="s">
        <v>1</v>
      </c>
      <c r="D5" s="11" t="s">
        <v>2</v>
      </c>
      <c r="E5" s="11" t="s">
        <v>3</v>
      </c>
      <c r="F5" s="11" t="s">
        <v>6</v>
      </c>
      <c r="G5" s="12" t="s">
        <v>4</v>
      </c>
      <c r="H5" s="3"/>
    </row>
    <row r="6" spans="1:8" x14ac:dyDescent="0.3">
      <c r="A6" s="133" t="s">
        <v>209</v>
      </c>
      <c r="B6" s="134"/>
      <c r="C6" s="135" t="s">
        <v>886</v>
      </c>
      <c r="D6" s="136"/>
      <c r="E6" s="137"/>
      <c r="F6" s="138"/>
      <c r="G6" s="139"/>
    </row>
    <row r="7" spans="1:8" ht="81.599999999999994" customHeight="1" x14ac:dyDescent="0.3">
      <c r="A7" s="76"/>
      <c r="B7" s="140"/>
      <c r="C7" s="551" t="s">
        <v>2190</v>
      </c>
      <c r="D7" s="552"/>
      <c r="E7" s="552"/>
      <c r="F7" s="552"/>
      <c r="G7" s="553"/>
    </row>
    <row r="8" spans="1:8" x14ac:dyDescent="0.3">
      <c r="A8" s="238"/>
      <c r="B8" s="63"/>
      <c r="C8" s="122"/>
      <c r="D8" s="113"/>
      <c r="E8" s="144"/>
      <c r="F8" s="145"/>
      <c r="G8" s="145"/>
    </row>
    <row r="9" spans="1:8" ht="69" customHeight="1" x14ac:dyDescent="0.3">
      <c r="A9" s="115" t="s">
        <v>210</v>
      </c>
      <c r="B9" s="117" t="s">
        <v>1230</v>
      </c>
      <c r="C9" s="554" t="s">
        <v>2191</v>
      </c>
      <c r="D9" s="555"/>
      <c r="E9" s="555"/>
      <c r="F9" s="555"/>
      <c r="G9" s="556"/>
    </row>
    <row r="10" spans="1:8" x14ac:dyDescent="0.3">
      <c r="A10" s="69"/>
      <c r="B10" s="63"/>
      <c r="C10" s="122"/>
      <c r="D10" s="113"/>
      <c r="E10" s="144"/>
      <c r="F10" s="145"/>
      <c r="G10" s="145"/>
    </row>
    <row r="11" spans="1:8" x14ac:dyDescent="0.3">
      <c r="A11" s="89" t="s">
        <v>211</v>
      </c>
      <c r="B11" s="140" t="s">
        <v>887</v>
      </c>
      <c r="C11" s="78" t="s">
        <v>888</v>
      </c>
      <c r="D11" s="77"/>
      <c r="E11" s="77"/>
      <c r="F11" s="141"/>
      <c r="G11" s="142"/>
    </row>
    <row r="12" spans="1:8" x14ac:dyDescent="0.3">
      <c r="A12" s="233"/>
      <c r="B12" s="98"/>
      <c r="C12" s="91"/>
      <c r="D12" s="90"/>
      <c r="E12" s="90"/>
      <c r="F12" s="145"/>
      <c r="G12" s="145"/>
    </row>
    <row r="13" spans="1:8" ht="22.8" x14ac:dyDescent="0.3">
      <c r="A13" s="234"/>
      <c r="B13" s="94"/>
      <c r="C13" s="94" t="s">
        <v>889</v>
      </c>
      <c r="D13" s="93" t="s">
        <v>852</v>
      </c>
      <c r="E13" s="93">
        <v>20</v>
      </c>
      <c r="F13" s="148"/>
      <c r="G13" s="148"/>
    </row>
    <row r="14" spans="1:8" x14ac:dyDescent="0.3">
      <c r="A14" s="233"/>
      <c r="B14" s="98"/>
      <c r="C14" s="98"/>
      <c r="D14" s="90"/>
      <c r="E14" s="90"/>
      <c r="F14" s="145"/>
      <c r="G14" s="145"/>
    </row>
    <row r="15" spans="1:8" x14ac:dyDescent="0.3">
      <c r="A15" s="234"/>
      <c r="B15" s="94"/>
      <c r="C15" s="94" t="s">
        <v>890</v>
      </c>
      <c r="D15" s="93" t="s">
        <v>245</v>
      </c>
      <c r="E15" s="93">
        <v>20</v>
      </c>
      <c r="F15" s="148"/>
      <c r="G15" s="148"/>
    </row>
    <row r="16" spans="1:8" x14ac:dyDescent="0.3">
      <c r="A16" s="233"/>
      <c r="B16" s="98"/>
      <c r="C16" s="98"/>
      <c r="D16" s="90"/>
      <c r="E16" s="90"/>
      <c r="F16" s="145"/>
      <c r="G16" s="145"/>
    </row>
    <row r="17" spans="1:7" ht="22.8" x14ac:dyDescent="0.3">
      <c r="A17" s="234"/>
      <c r="B17" s="94"/>
      <c r="C17" s="94" t="s">
        <v>891</v>
      </c>
      <c r="D17" s="93" t="s">
        <v>852</v>
      </c>
      <c r="E17" s="93">
        <v>30</v>
      </c>
      <c r="F17" s="148"/>
      <c r="G17" s="148"/>
    </row>
    <row r="18" spans="1:7" x14ac:dyDescent="0.3">
      <c r="A18" s="233"/>
      <c r="B18" s="98"/>
      <c r="C18" s="98"/>
      <c r="D18" s="90"/>
      <c r="E18" s="90"/>
      <c r="F18" s="145"/>
      <c r="G18" s="145"/>
    </row>
    <row r="19" spans="1:7" x14ac:dyDescent="0.3">
      <c r="A19" s="234"/>
      <c r="B19" s="94"/>
      <c r="C19" s="94" t="s">
        <v>892</v>
      </c>
      <c r="D19" s="93" t="s">
        <v>893</v>
      </c>
      <c r="E19" s="93">
        <v>30</v>
      </c>
      <c r="F19" s="148"/>
      <c r="G19" s="148"/>
    </row>
    <row r="20" spans="1:7" x14ac:dyDescent="0.3">
      <c r="A20" s="233"/>
      <c r="B20" s="98"/>
      <c r="C20" s="98"/>
      <c r="D20" s="90"/>
      <c r="E20" s="90"/>
      <c r="F20" s="145"/>
      <c r="G20" s="145"/>
    </row>
    <row r="21" spans="1:7" ht="22.8" x14ac:dyDescent="0.3">
      <c r="A21" s="235"/>
      <c r="B21" s="96"/>
      <c r="C21" s="94" t="s">
        <v>894</v>
      </c>
      <c r="D21" s="120" t="s">
        <v>852</v>
      </c>
      <c r="E21" s="120">
        <v>30</v>
      </c>
      <c r="F21" s="149"/>
      <c r="G21" s="148"/>
    </row>
    <row r="22" spans="1:7" x14ac:dyDescent="0.3">
      <c r="A22" s="233"/>
      <c r="B22" s="98"/>
      <c r="C22" s="98"/>
      <c r="D22" s="90"/>
      <c r="E22" s="90"/>
      <c r="F22" s="145"/>
      <c r="G22" s="145"/>
    </row>
    <row r="23" spans="1:7" x14ac:dyDescent="0.3">
      <c r="A23" s="234"/>
      <c r="B23" s="94"/>
      <c r="C23" s="94" t="s">
        <v>895</v>
      </c>
      <c r="D23" s="93" t="s">
        <v>852</v>
      </c>
      <c r="E23" s="93">
        <v>30</v>
      </c>
      <c r="F23" s="148"/>
      <c r="G23" s="148"/>
    </row>
    <row r="24" spans="1:7" x14ac:dyDescent="0.3">
      <c r="A24" s="233"/>
      <c r="B24" s="98"/>
      <c r="C24" s="98"/>
      <c r="D24" s="90"/>
      <c r="E24" s="90"/>
      <c r="F24" s="145"/>
      <c r="G24" s="145"/>
    </row>
    <row r="25" spans="1:7" ht="22.8" x14ac:dyDescent="0.3">
      <c r="A25" s="234"/>
      <c r="B25" s="94"/>
      <c r="C25" s="94" t="s">
        <v>896</v>
      </c>
      <c r="D25" s="93" t="s">
        <v>852</v>
      </c>
      <c r="E25" s="93">
        <v>30</v>
      </c>
      <c r="F25" s="148"/>
      <c r="G25" s="148"/>
    </row>
    <row r="26" spans="1:7" x14ac:dyDescent="0.3">
      <c r="A26" s="233"/>
      <c r="B26" s="98"/>
      <c r="C26" s="98"/>
      <c r="D26" s="90"/>
      <c r="E26" s="90"/>
      <c r="F26" s="145"/>
      <c r="G26" s="145"/>
    </row>
    <row r="27" spans="1:7" x14ac:dyDescent="0.3">
      <c r="A27" s="234"/>
      <c r="B27" s="94"/>
      <c r="C27" s="94" t="s">
        <v>897</v>
      </c>
      <c r="D27" s="93" t="s">
        <v>245</v>
      </c>
      <c r="E27" s="93">
        <v>30</v>
      </c>
      <c r="F27" s="148"/>
      <c r="G27" s="148"/>
    </row>
    <row r="28" spans="1:7" x14ac:dyDescent="0.3">
      <c r="A28" s="210"/>
      <c r="B28" s="122"/>
      <c r="C28" s="122"/>
      <c r="D28" s="113"/>
      <c r="E28" s="144"/>
      <c r="F28" s="145"/>
      <c r="G28" s="145"/>
    </row>
    <row r="29" spans="1:7" x14ac:dyDescent="0.3">
      <c r="A29" s="89" t="s">
        <v>392</v>
      </c>
      <c r="B29" s="140" t="s">
        <v>887</v>
      </c>
      <c r="C29" s="78" t="s">
        <v>898</v>
      </c>
      <c r="D29" s="77"/>
      <c r="E29" s="77"/>
      <c r="F29" s="141"/>
      <c r="G29" s="147"/>
    </row>
    <row r="30" spans="1:7" x14ac:dyDescent="0.3">
      <c r="A30" s="233"/>
      <c r="B30" s="98"/>
      <c r="C30" s="91"/>
      <c r="D30" s="90"/>
      <c r="E30" s="90"/>
      <c r="F30" s="145"/>
      <c r="G30" s="145"/>
    </row>
    <row r="31" spans="1:7" x14ac:dyDescent="0.3">
      <c r="A31" s="234" t="s">
        <v>899</v>
      </c>
      <c r="B31" s="96" t="s">
        <v>887</v>
      </c>
      <c r="C31" s="112" t="s">
        <v>900</v>
      </c>
      <c r="D31" s="120"/>
      <c r="E31" s="120"/>
      <c r="F31" s="149"/>
      <c r="G31" s="148"/>
    </row>
    <row r="32" spans="1:7" ht="24.6" x14ac:dyDescent="0.3">
      <c r="A32" s="234"/>
      <c r="B32" s="94"/>
      <c r="C32" s="94" t="s">
        <v>901</v>
      </c>
      <c r="D32" s="93" t="s">
        <v>852</v>
      </c>
      <c r="E32" s="93">
        <v>300</v>
      </c>
      <c r="F32" s="148"/>
      <c r="G32" s="148"/>
    </row>
    <row r="33" spans="1:7" x14ac:dyDescent="0.3">
      <c r="A33" s="233"/>
      <c r="B33" s="98"/>
      <c r="C33" s="91"/>
      <c r="D33" s="90"/>
      <c r="E33" s="90"/>
      <c r="F33" s="145"/>
      <c r="G33" s="145"/>
    </row>
    <row r="34" spans="1:7" x14ac:dyDescent="0.3">
      <c r="A34" s="234"/>
      <c r="B34" s="94"/>
      <c r="C34" s="94" t="s">
        <v>902</v>
      </c>
      <c r="D34" s="93" t="s">
        <v>245</v>
      </c>
      <c r="E34" s="93">
        <v>300</v>
      </c>
      <c r="F34" s="148"/>
      <c r="G34" s="148"/>
    </row>
    <row r="35" spans="1:7" x14ac:dyDescent="0.3">
      <c r="A35" s="210"/>
      <c r="B35" s="63"/>
      <c r="C35" s="63"/>
      <c r="D35" s="113"/>
      <c r="E35" s="144"/>
      <c r="F35" s="150"/>
      <c r="G35" s="145"/>
    </row>
    <row r="36" spans="1:7" x14ac:dyDescent="0.3">
      <c r="A36" s="234" t="s">
        <v>903</v>
      </c>
      <c r="B36" s="96" t="s">
        <v>887</v>
      </c>
      <c r="C36" s="112" t="s">
        <v>904</v>
      </c>
      <c r="D36" s="120"/>
      <c r="E36" s="120"/>
      <c r="F36" s="149"/>
      <c r="G36" s="148"/>
    </row>
    <row r="37" spans="1:7" ht="22.8" x14ac:dyDescent="0.3">
      <c r="A37" s="234"/>
      <c r="B37" s="94"/>
      <c r="C37" s="94" t="s">
        <v>905</v>
      </c>
      <c r="D37" s="93" t="s">
        <v>852</v>
      </c>
      <c r="E37" s="93">
        <v>360</v>
      </c>
      <c r="F37" s="148"/>
      <c r="G37" s="148"/>
    </row>
    <row r="38" spans="1:7" x14ac:dyDescent="0.3">
      <c r="A38" s="233"/>
      <c r="B38" s="98"/>
      <c r="C38" s="91"/>
      <c r="D38" s="90"/>
      <c r="E38" s="90"/>
      <c r="F38" s="145"/>
      <c r="G38" s="145"/>
    </row>
    <row r="39" spans="1:7" x14ac:dyDescent="0.3">
      <c r="A39" s="234"/>
      <c r="B39" s="94"/>
      <c r="C39" s="94" t="s">
        <v>906</v>
      </c>
      <c r="D39" s="93" t="s">
        <v>245</v>
      </c>
      <c r="E39" s="93">
        <v>360</v>
      </c>
      <c r="F39" s="148"/>
      <c r="G39" s="148"/>
    </row>
    <row r="40" spans="1:7" x14ac:dyDescent="0.3">
      <c r="A40" s="210"/>
      <c r="B40" s="63"/>
      <c r="C40" s="63"/>
      <c r="D40" s="113"/>
      <c r="E40" s="144"/>
      <c r="F40" s="150"/>
      <c r="G40" s="145"/>
    </row>
    <row r="41" spans="1:7" x14ac:dyDescent="0.3">
      <c r="A41" s="210"/>
      <c r="B41" s="63"/>
      <c r="C41" s="63"/>
      <c r="D41" s="113"/>
      <c r="E41" s="144"/>
      <c r="F41" s="150"/>
      <c r="G41" s="145"/>
    </row>
    <row r="42" spans="1:7" x14ac:dyDescent="0.3">
      <c r="A42" s="235" t="s">
        <v>907</v>
      </c>
      <c r="B42" s="96" t="s">
        <v>887</v>
      </c>
      <c r="C42" s="112" t="s">
        <v>908</v>
      </c>
      <c r="D42" s="120"/>
      <c r="E42" s="120"/>
      <c r="F42" s="149"/>
      <c r="G42" s="148"/>
    </row>
    <row r="43" spans="1:7" x14ac:dyDescent="0.3">
      <c r="A43" s="234"/>
      <c r="B43" s="94"/>
      <c r="C43" s="94" t="s">
        <v>909</v>
      </c>
      <c r="D43" s="93" t="s">
        <v>852</v>
      </c>
      <c r="E43" s="93">
        <v>60</v>
      </c>
      <c r="F43" s="148"/>
      <c r="G43" s="148"/>
    </row>
    <row r="44" spans="1:7" x14ac:dyDescent="0.3">
      <c r="A44" s="233"/>
      <c r="B44" s="98"/>
      <c r="C44" s="91"/>
      <c r="D44" s="90"/>
      <c r="E44" s="90"/>
      <c r="F44" s="145"/>
      <c r="G44" s="145"/>
    </row>
    <row r="45" spans="1:7" x14ac:dyDescent="0.3">
      <c r="A45" s="234"/>
      <c r="B45" s="94"/>
      <c r="C45" s="94" t="s">
        <v>902</v>
      </c>
      <c r="D45" s="93" t="s">
        <v>245</v>
      </c>
      <c r="E45" s="93">
        <v>60</v>
      </c>
      <c r="F45" s="148"/>
      <c r="G45" s="148"/>
    </row>
    <row r="46" spans="1:7" x14ac:dyDescent="0.3">
      <c r="A46" s="210"/>
      <c r="B46" s="63"/>
      <c r="C46" s="122"/>
      <c r="D46" s="113"/>
      <c r="E46" s="144"/>
      <c r="F46" s="145"/>
      <c r="G46" s="145"/>
    </row>
    <row r="47" spans="1:7" x14ac:dyDescent="0.3">
      <c r="A47" s="234" t="s">
        <v>910</v>
      </c>
      <c r="B47" s="96" t="s">
        <v>887</v>
      </c>
      <c r="C47" s="112" t="s">
        <v>911</v>
      </c>
      <c r="D47" s="120"/>
      <c r="E47" s="120"/>
      <c r="F47" s="149"/>
      <c r="G47" s="148"/>
    </row>
    <row r="48" spans="1:7" x14ac:dyDescent="0.3">
      <c r="A48" s="234"/>
      <c r="B48" s="94"/>
      <c r="C48" s="94" t="s">
        <v>912</v>
      </c>
      <c r="D48" s="93" t="s">
        <v>852</v>
      </c>
      <c r="E48" s="93">
        <v>60</v>
      </c>
      <c r="F48" s="148"/>
      <c r="G48" s="148"/>
    </row>
    <row r="49" spans="1:7" x14ac:dyDescent="0.3">
      <c r="A49" s="233"/>
      <c r="B49" s="98"/>
      <c r="C49" s="91"/>
      <c r="D49" s="90"/>
      <c r="E49" s="90"/>
      <c r="F49" s="145"/>
      <c r="G49" s="145"/>
    </row>
    <row r="50" spans="1:7" x14ac:dyDescent="0.3">
      <c r="A50" s="234"/>
      <c r="B50" s="94"/>
      <c r="C50" s="151" t="s">
        <v>913</v>
      </c>
      <c r="D50" s="93" t="s">
        <v>245</v>
      </c>
      <c r="E50" s="93">
        <v>60</v>
      </c>
      <c r="F50" s="148"/>
      <c r="G50" s="148"/>
    </row>
    <row r="51" spans="1:7" ht="12" customHeight="1" x14ac:dyDescent="0.3">
      <c r="A51" s="33"/>
      <c r="B51" s="34"/>
      <c r="C51" s="34"/>
      <c r="D51" s="34"/>
      <c r="E51" s="397"/>
      <c r="F51" s="34"/>
      <c r="G51" s="40"/>
    </row>
    <row r="52" spans="1:7" x14ac:dyDescent="0.3">
      <c r="A52" s="24" t="s">
        <v>39</v>
      </c>
      <c r="B52" s="25"/>
      <c r="C52" s="26"/>
      <c r="D52" s="27"/>
      <c r="E52" s="199"/>
      <c r="F52" s="28"/>
      <c r="G52" s="37"/>
    </row>
    <row r="53" spans="1:7" ht="10.199999999999999" customHeight="1" x14ac:dyDescent="0.3">
      <c r="A53" s="9"/>
      <c r="B53" s="9"/>
      <c r="C53" s="30"/>
      <c r="D53" s="9"/>
      <c r="E53" s="9"/>
      <c r="F53" s="9"/>
      <c r="G53" s="9"/>
    </row>
    <row r="54" spans="1:7" x14ac:dyDescent="0.3">
      <c r="A54" s="35" t="str">
        <f>$A$1</f>
        <v xml:space="preserve">TSHIAME WWTW REFURBISHMENT </v>
      </c>
      <c r="B54" s="32"/>
      <c r="C54" s="32"/>
      <c r="D54" s="32"/>
      <c r="E54" s="32"/>
      <c r="F54" s="32"/>
      <c r="G54" s="32"/>
    </row>
    <row r="55" spans="1:7" x14ac:dyDescent="0.3">
      <c r="A55" s="31" t="s">
        <v>40</v>
      </c>
      <c r="B55" s="32"/>
      <c r="C55" s="32"/>
      <c r="D55" s="32"/>
      <c r="E55" s="32"/>
      <c r="F55" s="32"/>
      <c r="G55" s="32"/>
    </row>
    <row r="56" spans="1:7" x14ac:dyDescent="0.3">
      <c r="A56" s="9"/>
      <c r="B56" s="9"/>
      <c r="C56" s="9"/>
      <c r="D56" s="544" t="s">
        <v>160</v>
      </c>
      <c r="E56" s="545" t="s">
        <v>173</v>
      </c>
      <c r="F56" s="545" t="s">
        <v>173</v>
      </c>
      <c r="G56" s="545" t="s">
        <v>173</v>
      </c>
    </row>
    <row r="57" spans="1:7" ht="22.8" x14ac:dyDescent="0.3">
      <c r="A57" s="11" t="s">
        <v>5</v>
      </c>
      <c r="B57" s="11" t="s">
        <v>0</v>
      </c>
      <c r="C57" s="11" t="s">
        <v>1</v>
      </c>
      <c r="D57" s="11" t="s">
        <v>2</v>
      </c>
      <c r="E57" s="4" t="s">
        <v>3</v>
      </c>
      <c r="F57" s="11" t="s">
        <v>6</v>
      </c>
      <c r="G57" s="12" t="s">
        <v>4</v>
      </c>
    </row>
    <row r="58" spans="1:7" x14ac:dyDescent="0.3">
      <c r="A58" s="24" t="s">
        <v>41</v>
      </c>
      <c r="B58" s="25"/>
      <c r="C58" s="26"/>
      <c r="D58" s="27"/>
      <c r="E58" s="199"/>
      <c r="F58" s="28"/>
      <c r="G58" s="29"/>
    </row>
    <row r="59" spans="1:7" x14ac:dyDescent="0.3">
      <c r="A59" s="233"/>
      <c r="B59" s="90"/>
      <c r="C59" s="98"/>
      <c r="D59" s="92"/>
      <c r="E59" s="92"/>
      <c r="F59" s="436"/>
      <c r="G59" s="437"/>
    </row>
    <row r="60" spans="1:7" x14ac:dyDescent="0.3">
      <c r="A60" s="234" t="s">
        <v>914</v>
      </c>
      <c r="B60" s="96" t="s">
        <v>887</v>
      </c>
      <c r="C60" s="151" t="s">
        <v>915</v>
      </c>
      <c r="D60" s="93"/>
      <c r="E60" s="93"/>
      <c r="F60" s="148"/>
      <c r="G60" s="148"/>
    </row>
    <row r="61" spans="1:7" x14ac:dyDescent="0.3">
      <c r="A61" s="234"/>
      <c r="B61" s="94"/>
      <c r="C61" s="94" t="s">
        <v>916</v>
      </c>
      <c r="D61" s="93" t="s">
        <v>852</v>
      </c>
      <c r="E61" s="93">
        <v>60</v>
      </c>
      <c r="F61" s="148"/>
      <c r="G61" s="148"/>
    </row>
    <row r="62" spans="1:7" x14ac:dyDescent="0.3">
      <c r="A62" s="233"/>
      <c r="B62" s="98"/>
      <c r="C62" s="91"/>
      <c r="D62" s="90"/>
      <c r="E62" s="90"/>
      <c r="F62" s="145"/>
      <c r="G62" s="145"/>
    </row>
    <row r="63" spans="1:7" x14ac:dyDescent="0.3">
      <c r="A63" s="234"/>
      <c r="B63" s="94"/>
      <c r="C63" s="151" t="s">
        <v>917</v>
      </c>
      <c r="D63" s="93" t="s">
        <v>245</v>
      </c>
      <c r="E63" s="93">
        <v>60</v>
      </c>
      <c r="F63" s="148"/>
      <c r="G63" s="148"/>
    </row>
    <row r="64" spans="1:7" x14ac:dyDescent="0.3">
      <c r="A64" s="210"/>
      <c r="B64" s="63"/>
      <c r="C64" s="63"/>
      <c r="D64" s="113"/>
      <c r="E64" s="144"/>
      <c r="F64" s="145"/>
      <c r="G64" s="145"/>
    </row>
    <row r="65" spans="1:7" x14ac:dyDescent="0.3">
      <c r="A65" s="235" t="s">
        <v>918</v>
      </c>
      <c r="B65" s="96" t="s">
        <v>887</v>
      </c>
      <c r="C65" s="112" t="s">
        <v>919</v>
      </c>
      <c r="D65" s="120"/>
      <c r="E65" s="120"/>
      <c r="F65" s="149"/>
      <c r="G65" s="148"/>
    </row>
    <row r="66" spans="1:7" x14ac:dyDescent="0.3">
      <c r="A66" s="234"/>
      <c r="B66" s="94"/>
      <c r="C66" s="94" t="s">
        <v>920</v>
      </c>
      <c r="D66" s="93" t="s">
        <v>852</v>
      </c>
      <c r="E66" s="93">
        <v>40</v>
      </c>
      <c r="F66" s="148"/>
      <c r="G66" s="148"/>
    </row>
    <row r="67" spans="1:7" x14ac:dyDescent="0.3">
      <c r="A67" s="233"/>
      <c r="B67" s="98"/>
      <c r="C67" s="91"/>
      <c r="D67" s="90"/>
      <c r="E67" s="90"/>
      <c r="F67" s="145"/>
      <c r="G67" s="145"/>
    </row>
    <row r="68" spans="1:7" x14ac:dyDescent="0.3">
      <c r="A68" s="234"/>
      <c r="B68" s="94"/>
      <c r="C68" s="94" t="s">
        <v>902</v>
      </c>
      <c r="D68" s="93" t="s">
        <v>245</v>
      </c>
      <c r="E68" s="93">
        <v>60</v>
      </c>
      <c r="F68" s="148"/>
      <c r="G68" s="148"/>
    </row>
    <row r="69" spans="1:7" x14ac:dyDescent="0.3">
      <c r="A69" s="210"/>
      <c r="B69" s="63"/>
      <c r="C69" s="63"/>
      <c r="D69" s="113"/>
      <c r="E69" s="144"/>
      <c r="F69" s="145"/>
      <c r="G69" s="145"/>
    </row>
    <row r="70" spans="1:7" x14ac:dyDescent="0.3">
      <c r="A70" s="234" t="s">
        <v>921</v>
      </c>
      <c r="B70" s="96" t="s">
        <v>887</v>
      </c>
      <c r="C70" s="112" t="s">
        <v>922</v>
      </c>
      <c r="D70" s="120"/>
      <c r="E70" s="120"/>
      <c r="F70" s="149"/>
      <c r="G70" s="148"/>
    </row>
    <row r="71" spans="1:7" x14ac:dyDescent="0.3">
      <c r="A71" s="234"/>
      <c r="B71" s="94"/>
      <c r="C71" s="94" t="s">
        <v>923</v>
      </c>
      <c r="D71" s="93" t="s">
        <v>852</v>
      </c>
      <c r="E71" s="93">
        <v>360</v>
      </c>
      <c r="F71" s="148"/>
      <c r="G71" s="148"/>
    </row>
    <row r="72" spans="1:7" x14ac:dyDescent="0.3">
      <c r="A72" s="233"/>
      <c r="B72" s="98"/>
      <c r="C72" s="91"/>
      <c r="D72" s="90"/>
      <c r="E72" s="90"/>
      <c r="F72" s="145"/>
      <c r="G72" s="145"/>
    </row>
    <row r="73" spans="1:7" x14ac:dyDescent="0.3">
      <c r="A73" s="234"/>
      <c r="B73" s="94"/>
      <c r="C73" s="94" t="s">
        <v>902</v>
      </c>
      <c r="D73" s="93" t="s">
        <v>893</v>
      </c>
      <c r="E73" s="93">
        <v>360</v>
      </c>
      <c r="F73" s="148"/>
      <c r="G73" s="148"/>
    </row>
    <row r="74" spans="1:7" x14ac:dyDescent="0.3">
      <c r="A74" s="210"/>
      <c r="B74" s="63"/>
      <c r="C74" s="63"/>
      <c r="D74" s="113"/>
      <c r="E74" s="144"/>
      <c r="F74" s="145"/>
      <c r="G74" s="145"/>
    </row>
    <row r="75" spans="1:7" x14ac:dyDescent="0.3">
      <c r="A75" s="234" t="s">
        <v>924</v>
      </c>
      <c r="B75" s="96" t="s">
        <v>887</v>
      </c>
      <c r="C75" s="112" t="s">
        <v>925</v>
      </c>
      <c r="D75" s="120"/>
      <c r="E75" s="120"/>
      <c r="F75" s="149"/>
      <c r="G75" s="148"/>
    </row>
    <row r="76" spans="1:7" x14ac:dyDescent="0.3">
      <c r="A76" s="234"/>
      <c r="B76" s="94"/>
      <c r="C76" s="94" t="s">
        <v>926</v>
      </c>
      <c r="D76" s="93" t="s">
        <v>852</v>
      </c>
      <c r="E76" s="93">
        <v>120</v>
      </c>
      <c r="F76" s="148"/>
      <c r="G76" s="148"/>
    </row>
    <row r="77" spans="1:7" x14ac:dyDescent="0.3">
      <c r="A77" s="210"/>
      <c r="B77" s="63"/>
      <c r="C77" s="63"/>
      <c r="D77" s="113"/>
      <c r="E77" s="144"/>
      <c r="F77" s="150"/>
      <c r="G77" s="145"/>
    </row>
    <row r="78" spans="1:7" x14ac:dyDescent="0.3">
      <c r="A78" s="234"/>
      <c r="B78" s="94"/>
      <c r="C78" s="94" t="s">
        <v>902</v>
      </c>
      <c r="D78" s="93" t="s">
        <v>245</v>
      </c>
      <c r="E78" s="93">
        <v>120</v>
      </c>
      <c r="F78" s="148"/>
      <c r="G78" s="148"/>
    </row>
    <row r="79" spans="1:7" x14ac:dyDescent="0.3">
      <c r="A79" s="233"/>
      <c r="B79" s="98"/>
      <c r="C79" s="98"/>
      <c r="D79" s="90"/>
      <c r="E79" s="90"/>
      <c r="F79" s="145"/>
      <c r="G79" s="145"/>
    </row>
    <row r="80" spans="1:7" ht="48" x14ac:dyDescent="0.3">
      <c r="A80" s="235" t="s">
        <v>927</v>
      </c>
      <c r="B80" s="96" t="s">
        <v>887</v>
      </c>
      <c r="C80" s="151" t="s">
        <v>928</v>
      </c>
      <c r="D80" s="93" t="s">
        <v>882</v>
      </c>
      <c r="E80" s="93"/>
      <c r="F80" s="148"/>
      <c r="G80" s="148"/>
    </row>
    <row r="81" spans="1:7" x14ac:dyDescent="0.3">
      <c r="A81" s="234"/>
      <c r="B81" s="94"/>
      <c r="C81" s="94" t="s">
        <v>929</v>
      </c>
      <c r="D81" s="93" t="s">
        <v>852</v>
      </c>
      <c r="E81" s="93">
        <v>750</v>
      </c>
      <c r="F81" s="148"/>
      <c r="G81" s="148"/>
    </row>
    <row r="82" spans="1:7" x14ac:dyDescent="0.3">
      <c r="A82" s="233"/>
      <c r="B82" s="98"/>
      <c r="C82" s="98"/>
      <c r="D82" s="90"/>
      <c r="E82" s="90"/>
      <c r="F82" s="145"/>
      <c r="G82" s="145"/>
    </row>
    <row r="83" spans="1:7" x14ac:dyDescent="0.3">
      <c r="A83" s="234"/>
      <c r="B83" s="94"/>
      <c r="C83" s="94" t="s">
        <v>902</v>
      </c>
      <c r="D83" s="93" t="s">
        <v>245</v>
      </c>
      <c r="E83" s="93">
        <v>650</v>
      </c>
      <c r="F83" s="148"/>
      <c r="G83" s="148"/>
    </row>
    <row r="84" spans="1:7" x14ac:dyDescent="0.3">
      <c r="A84" s="233"/>
      <c r="B84" s="98"/>
      <c r="C84" s="98"/>
      <c r="D84" s="90"/>
      <c r="E84" s="90"/>
      <c r="F84" s="145"/>
      <c r="G84" s="145"/>
    </row>
    <row r="85" spans="1:7" x14ac:dyDescent="0.3">
      <c r="A85" s="234" t="s">
        <v>145</v>
      </c>
      <c r="B85" s="212" t="s">
        <v>887</v>
      </c>
      <c r="C85" s="235" t="s">
        <v>930</v>
      </c>
      <c r="D85" s="247"/>
      <c r="E85" s="247"/>
      <c r="F85" s="516"/>
      <c r="G85" s="516"/>
    </row>
    <row r="86" spans="1:7" x14ac:dyDescent="0.3">
      <c r="A86" s="233"/>
      <c r="B86" s="98"/>
      <c r="C86" s="98"/>
      <c r="D86" s="90"/>
      <c r="E86" s="90"/>
      <c r="F86" s="145"/>
      <c r="G86" s="145"/>
    </row>
    <row r="87" spans="1:7" x14ac:dyDescent="0.3">
      <c r="A87" s="234" t="s">
        <v>931</v>
      </c>
      <c r="B87" s="96" t="s">
        <v>887</v>
      </c>
      <c r="C87" s="151" t="s">
        <v>932</v>
      </c>
      <c r="D87" s="93"/>
      <c r="E87" s="93"/>
      <c r="F87" s="148"/>
      <c r="G87" s="148"/>
    </row>
    <row r="88" spans="1:7" x14ac:dyDescent="0.3">
      <c r="A88" s="234"/>
      <c r="B88" s="94"/>
      <c r="C88" s="94" t="s">
        <v>933</v>
      </c>
      <c r="D88" s="93" t="s">
        <v>852</v>
      </c>
      <c r="E88" s="93">
        <v>160</v>
      </c>
      <c r="F88" s="148"/>
      <c r="G88" s="148"/>
    </row>
    <row r="89" spans="1:7" x14ac:dyDescent="0.3">
      <c r="A89" s="239"/>
      <c r="B89" s="239"/>
      <c r="C89" s="233"/>
      <c r="D89" s="90"/>
      <c r="E89" s="90"/>
      <c r="F89" s="145"/>
      <c r="G89" s="145"/>
    </row>
    <row r="90" spans="1:7" x14ac:dyDescent="0.3">
      <c r="A90" s="235"/>
      <c r="B90" s="96" t="s">
        <v>887</v>
      </c>
      <c r="C90" s="94" t="s">
        <v>902</v>
      </c>
      <c r="D90" s="93" t="s">
        <v>852</v>
      </c>
      <c r="E90" s="93">
        <v>160</v>
      </c>
      <c r="F90" s="148"/>
      <c r="G90" s="148"/>
    </row>
    <row r="91" spans="1:7" x14ac:dyDescent="0.3">
      <c r="A91" s="210"/>
      <c r="B91" s="63"/>
      <c r="C91" s="63"/>
      <c r="D91" s="113"/>
      <c r="E91" s="144"/>
      <c r="F91" s="145"/>
      <c r="G91" s="145"/>
    </row>
    <row r="92" spans="1:7" x14ac:dyDescent="0.3">
      <c r="A92" s="235" t="s">
        <v>934</v>
      </c>
      <c r="B92" s="96" t="s">
        <v>887</v>
      </c>
      <c r="C92" s="112" t="s">
        <v>935</v>
      </c>
      <c r="D92" s="120"/>
      <c r="E92" s="120"/>
      <c r="F92" s="149"/>
      <c r="G92" s="148"/>
    </row>
    <row r="93" spans="1:7" x14ac:dyDescent="0.3">
      <c r="A93" s="234"/>
      <c r="B93" s="94"/>
      <c r="C93" s="94" t="s">
        <v>936</v>
      </c>
      <c r="D93" s="93" t="s">
        <v>852</v>
      </c>
      <c r="E93" s="93">
        <v>260</v>
      </c>
      <c r="F93" s="148"/>
      <c r="G93" s="148"/>
    </row>
    <row r="94" spans="1:7" x14ac:dyDescent="0.3">
      <c r="A94" s="233"/>
      <c r="B94" s="98"/>
      <c r="C94" s="91"/>
      <c r="D94" s="90"/>
      <c r="E94" s="90"/>
      <c r="F94" s="145"/>
      <c r="G94" s="145"/>
    </row>
    <row r="95" spans="1:7" x14ac:dyDescent="0.3">
      <c r="A95" s="234"/>
      <c r="B95" s="94"/>
      <c r="C95" s="94" t="s">
        <v>937</v>
      </c>
      <c r="D95" s="93" t="s">
        <v>852</v>
      </c>
      <c r="E95" s="93">
        <v>260</v>
      </c>
      <c r="F95" s="148"/>
      <c r="G95" s="148"/>
    </row>
    <row r="96" spans="1:7" x14ac:dyDescent="0.3">
      <c r="A96" s="233"/>
      <c r="B96" s="98"/>
      <c r="C96" s="98"/>
      <c r="D96" s="90"/>
      <c r="E96" s="90"/>
      <c r="F96" s="145"/>
      <c r="G96" s="145"/>
    </row>
    <row r="97" spans="1:7" x14ac:dyDescent="0.3">
      <c r="A97" s="234"/>
      <c r="B97" s="94" t="s">
        <v>887</v>
      </c>
      <c r="C97" s="151" t="s">
        <v>1415</v>
      </c>
      <c r="D97" s="93"/>
      <c r="E97" s="93"/>
      <c r="F97" s="148"/>
      <c r="G97" s="148"/>
    </row>
    <row r="98" spans="1:7" x14ac:dyDescent="0.3">
      <c r="A98" s="233"/>
      <c r="B98" s="98"/>
      <c r="C98" s="98"/>
      <c r="D98" s="90"/>
      <c r="E98" s="90"/>
      <c r="F98" s="145"/>
      <c r="G98" s="145"/>
    </row>
    <row r="99" spans="1:7" x14ac:dyDescent="0.3">
      <c r="A99" s="240"/>
      <c r="B99" s="240"/>
      <c r="C99" s="94" t="s">
        <v>938</v>
      </c>
      <c r="D99" s="241" t="s">
        <v>852</v>
      </c>
      <c r="E99" s="242">
        <v>250</v>
      </c>
      <c r="F99" s="243"/>
      <c r="G99" s="148"/>
    </row>
    <row r="100" spans="1:7" x14ac:dyDescent="0.3">
      <c r="A100" s="233"/>
      <c r="B100" s="98"/>
      <c r="C100" s="98"/>
      <c r="D100" s="90"/>
      <c r="E100" s="90"/>
      <c r="F100" s="145"/>
      <c r="G100" s="145"/>
    </row>
    <row r="101" spans="1:7" x14ac:dyDescent="0.3">
      <c r="A101" s="234"/>
      <c r="B101" s="94"/>
      <c r="C101" s="94" t="s">
        <v>902</v>
      </c>
      <c r="D101" s="93" t="s">
        <v>852</v>
      </c>
      <c r="E101" s="93">
        <v>250</v>
      </c>
      <c r="F101" s="148"/>
      <c r="G101" s="148"/>
    </row>
    <row r="102" spans="1:7" x14ac:dyDescent="0.3">
      <c r="A102" s="210"/>
      <c r="B102" s="63"/>
      <c r="C102" s="63"/>
      <c r="D102" s="113"/>
      <c r="E102" s="144"/>
      <c r="F102" s="145"/>
      <c r="G102" s="145"/>
    </row>
    <row r="103" spans="1:7" x14ac:dyDescent="0.3">
      <c r="A103" s="235" t="s">
        <v>939</v>
      </c>
      <c r="B103" s="96" t="s">
        <v>887</v>
      </c>
      <c r="C103" s="112" t="s">
        <v>940</v>
      </c>
      <c r="D103" s="120"/>
      <c r="E103" s="120"/>
      <c r="F103" s="149"/>
      <c r="G103" s="148"/>
    </row>
    <row r="104" spans="1:7" x14ac:dyDescent="0.3">
      <c r="A104" s="234"/>
      <c r="B104" s="94"/>
      <c r="C104" s="94" t="s">
        <v>941</v>
      </c>
      <c r="D104" s="93" t="s">
        <v>852</v>
      </c>
      <c r="E104" s="93">
        <v>310</v>
      </c>
      <c r="F104" s="148"/>
      <c r="G104" s="148"/>
    </row>
    <row r="105" spans="1:7" x14ac:dyDescent="0.3">
      <c r="A105" s="233"/>
      <c r="B105" s="98"/>
      <c r="C105" s="91"/>
      <c r="D105" s="90"/>
      <c r="E105" s="90"/>
      <c r="F105" s="145"/>
      <c r="G105" s="145"/>
    </row>
    <row r="106" spans="1:7" x14ac:dyDescent="0.3">
      <c r="A106" s="234"/>
      <c r="B106" s="94"/>
      <c r="C106" s="94" t="s">
        <v>902</v>
      </c>
      <c r="D106" s="93" t="s">
        <v>245</v>
      </c>
      <c r="E106" s="93">
        <v>310</v>
      </c>
      <c r="F106" s="148"/>
      <c r="G106" s="148"/>
    </row>
    <row r="107" spans="1:7" x14ac:dyDescent="0.3">
      <c r="A107" s="233"/>
      <c r="B107" s="98"/>
      <c r="C107" s="98"/>
      <c r="D107" s="90"/>
      <c r="E107" s="90"/>
      <c r="F107" s="447"/>
      <c r="G107" s="447"/>
    </row>
    <row r="108" spans="1:7" x14ac:dyDescent="0.3">
      <c r="A108" s="233"/>
      <c r="B108" s="152"/>
      <c r="C108" s="239"/>
      <c r="D108" s="244"/>
      <c r="E108" s="245"/>
      <c r="F108" s="448"/>
      <c r="G108" s="448"/>
    </row>
    <row r="109" spans="1:7" x14ac:dyDescent="0.3">
      <c r="A109" s="246" t="s">
        <v>942</v>
      </c>
      <c r="B109" s="153" t="s">
        <v>887</v>
      </c>
      <c r="C109" s="234" t="s">
        <v>943</v>
      </c>
      <c r="D109" s="247"/>
      <c r="E109" s="247"/>
      <c r="F109" s="449"/>
      <c r="G109" s="449"/>
    </row>
    <row r="110" spans="1:7" x14ac:dyDescent="0.3">
      <c r="A110" s="210"/>
      <c r="B110" s="63"/>
      <c r="C110" s="63"/>
      <c r="D110" s="113"/>
      <c r="E110" s="144"/>
      <c r="F110" s="447"/>
      <c r="G110" s="447"/>
    </row>
    <row r="111" spans="1:7" x14ac:dyDescent="0.3">
      <c r="A111" s="233"/>
      <c r="B111" s="98"/>
      <c r="C111" s="91"/>
      <c r="D111" s="90"/>
      <c r="E111" s="90"/>
      <c r="F111" s="447"/>
      <c r="G111" s="447"/>
    </row>
    <row r="112" spans="1:7" x14ac:dyDescent="0.3">
      <c r="A112" s="235" t="s">
        <v>944</v>
      </c>
      <c r="B112" s="96" t="s">
        <v>887</v>
      </c>
      <c r="C112" s="112" t="s">
        <v>945</v>
      </c>
      <c r="D112" s="120"/>
      <c r="E112" s="120"/>
      <c r="F112" s="149"/>
      <c r="G112" s="148"/>
    </row>
    <row r="113" spans="1:7" x14ac:dyDescent="0.3">
      <c r="A113" s="234"/>
      <c r="B113" s="94"/>
      <c r="C113" s="94" t="s">
        <v>946</v>
      </c>
      <c r="D113" s="93" t="s">
        <v>852</v>
      </c>
      <c r="E113" s="93">
        <v>45</v>
      </c>
      <c r="F113" s="450"/>
      <c r="G113" s="450"/>
    </row>
    <row r="114" spans="1:7" x14ac:dyDescent="0.3">
      <c r="A114" s="233"/>
      <c r="B114" s="98"/>
      <c r="C114" s="98"/>
      <c r="D114" s="90"/>
      <c r="E114" s="90"/>
      <c r="F114" s="447"/>
      <c r="G114" s="447"/>
    </row>
    <row r="115" spans="1:7" x14ac:dyDescent="0.3">
      <c r="A115" s="249"/>
      <c r="B115" s="157"/>
      <c r="C115" s="94" t="s">
        <v>902</v>
      </c>
      <c r="D115" s="154" t="s">
        <v>245</v>
      </c>
      <c r="E115" s="155">
        <v>45</v>
      </c>
      <c r="F115" s="450"/>
      <c r="G115" s="450"/>
    </row>
    <row r="116" spans="1:7" ht="12" customHeight="1" x14ac:dyDescent="0.3">
      <c r="A116" s="33"/>
      <c r="B116" s="34"/>
      <c r="C116" s="34"/>
      <c r="D116" s="34"/>
      <c r="E116" s="397"/>
      <c r="F116" s="34"/>
      <c r="G116" s="40"/>
    </row>
    <row r="117" spans="1:7" x14ac:dyDescent="0.3">
      <c r="A117" s="24" t="s">
        <v>39</v>
      </c>
      <c r="B117" s="25"/>
      <c r="C117" s="26"/>
      <c r="D117" s="27"/>
      <c r="E117" s="199"/>
      <c r="F117" s="28"/>
      <c r="G117" s="37"/>
    </row>
    <row r="118" spans="1:7" ht="10.199999999999999" customHeight="1" x14ac:dyDescent="0.3">
      <c r="A118" s="9"/>
      <c r="B118" s="9"/>
      <c r="C118" s="30"/>
      <c r="D118" s="9"/>
      <c r="E118" s="9"/>
      <c r="F118" s="9"/>
      <c r="G118" s="9"/>
    </row>
    <row r="119" spans="1:7" x14ac:dyDescent="0.3">
      <c r="A119" s="35" t="str">
        <f>$A$1</f>
        <v xml:space="preserve">TSHIAME WWTW REFURBISHMENT </v>
      </c>
      <c r="B119" s="32"/>
      <c r="C119" s="32"/>
      <c r="D119" s="32"/>
      <c r="E119" s="32"/>
      <c r="F119" s="32"/>
      <c r="G119" s="32"/>
    </row>
    <row r="120" spans="1:7" x14ac:dyDescent="0.3">
      <c r="A120" s="31" t="s">
        <v>40</v>
      </c>
      <c r="B120" s="32"/>
      <c r="C120" s="32"/>
      <c r="D120" s="32"/>
      <c r="E120" s="32"/>
      <c r="F120" s="32"/>
      <c r="G120" s="32"/>
    </row>
    <row r="121" spans="1:7" x14ac:dyDescent="0.3">
      <c r="A121" s="9"/>
      <c r="B121" s="9"/>
      <c r="C121" s="9"/>
      <c r="D121" s="544" t="s">
        <v>160</v>
      </c>
      <c r="E121" s="545" t="s">
        <v>173</v>
      </c>
      <c r="F121" s="545" t="s">
        <v>173</v>
      </c>
      <c r="G121" s="545" t="s">
        <v>173</v>
      </c>
    </row>
    <row r="122" spans="1:7" ht="22.8" x14ac:dyDescent="0.3">
      <c r="A122" s="11" t="s">
        <v>5</v>
      </c>
      <c r="B122" s="11" t="s">
        <v>0</v>
      </c>
      <c r="C122" s="11" t="s">
        <v>1</v>
      </c>
      <c r="D122" s="11" t="s">
        <v>2</v>
      </c>
      <c r="E122" s="4" t="s">
        <v>3</v>
      </c>
      <c r="F122" s="11" t="s">
        <v>6</v>
      </c>
      <c r="G122" s="12" t="s">
        <v>4</v>
      </c>
    </row>
    <row r="123" spans="1:7" x14ac:dyDescent="0.3">
      <c r="A123" s="24" t="s">
        <v>41</v>
      </c>
      <c r="B123" s="25"/>
      <c r="C123" s="26"/>
      <c r="D123" s="27"/>
      <c r="E123" s="199"/>
      <c r="F123" s="28"/>
      <c r="G123" s="29"/>
    </row>
    <row r="124" spans="1:7" x14ac:dyDescent="0.3">
      <c r="A124" s="233"/>
      <c r="B124" s="90"/>
      <c r="C124" s="98"/>
      <c r="D124" s="92"/>
      <c r="E124" s="92"/>
      <c r="F124" s="436"/>
      <c r="G124" s="437"/>
    </row>
    <row r="125" spans="1:7" x14ac:dyDescent="0.3">
      <c r="A125" s="246" t="s">
        <v>947</v>
      </c>
      <c r="B125" s="96" t="s">
        <v>887</v>
      </c>
      <c r="C125" s="112" t="s">
        <v>948</v>
      </c>
      <c r="D125" s="154" t="s">
        <v>882</v>
      </c>
      <c r="E125" s="155"/>
      <c r="F125" s="450"/>
      <c r="G125" s="450"/>
    </row>
    <row r="126" spans="1:7" x14ac:dyDescent="0.3">
      <c r="A126" s="219"/>
      <c r="B126" s="94"/>
      <c r="C126" s="94" t="s">
        <v>946</v>
      </c>
      <c r="D126" s="93" t="s">
        <v>852</v>
      </c>
      <c r="E126" s="93">
        <v>30</v>
      </c>
      <c r="F126" s="450"/>
      <c r="G126" s="450"/>
    </row>
    <row r="127" spans="1:7" x14ac:dyDescent="0.3">
      <c r="A127" s="237"/>
      <c r="B127" s="98"/>
      <c r="C127" s="98"/>
      <c r="D127" s="90"/>
      <c r="E127" s="90"/>
      <c r="F127" s="447"/>
      <c r="G127" s="447"/>
    </row>
    <row r="128" spans="1:7" x14ac:dyDescent="0.3">
      <c r="A128" s="219"/>
      <c r="B128" s="94"/>
      <c r="C128" s="94" t="s">
        <v>902</v>
      </c>
      <c r="D128" s="93" t="s">
        <v>245</v>
      </c>
      <c r="E128" s="93">
        <v>30</v>
      </c>
      <c r="F128" s="450"/>
      <c r="G128" s="450"/>
    </row>
    <row r="129" spans="1:7" x14ac:dyDescent="0.3">
      <c r="A129" s="237"/>
      <c r="B129" s="98"/>
      <c r="C129" s="98"/>
      <c r="D129" s="90"/>
      <c r="E129" s="90"/>
      <c r="F129" s="447"/>
      <c r="G129" s="447"/>
    </row>
    <row r="130" spans="1:7" x14ac:dyDescent="0.3">
      <c r="A130" s="246" t="s">
        <v>949</v>
      </c>
      <c r="B130" s="96" t="s">
        <v>887</v>
      </c>
      <c r="C130" s="151" t="s">
        <v>950</v>
      </c>
      <c r="D130" s="93"/>
      <c r="E130" s="93"/>
      <c r="F130" s="450"/>
      <c r="G130" s="450"/>
    </row>
    <row r="131" spans="1:7" x14ac:dyDescent="0.3">
      <c r="A131" s="219"/>
      <c r="B131" s="94"/>
      <c r="C131" s="94" t="s">
        <v>946</v>
      </c>
      <c r="D131" s="93" t="s">
        <v>852</v>
      </c>
      <c r="E131" s="93">
        <v>30</v>
      </c>
      <c r="F131" s="450"/>
      <c r="G131" s="450"/>
    </row>
    <row r="132" spans="1:7" x14ac:dyDescent="0.3">
      <c r="A132" s="237"/>
      <c r="B132" s="98"/>
      <c r="C132" s="98"/>
      <c r="D132" s="90"/>
      <c r="E132" s="90"/>
      <c r="F132" s="447"/>
      <c r="G132" s="447"/>
    </row>
    <row r="133" spans="1:7" x14ac:dyDescent="0.3">
      <c r="A133" s="219"/>
      <c r="B133" s="94"/>
      <c r="C133" s="94" t="s">
        <v>902</v>
      </c>
      <c r="D133" s="93" t="s">
        <v>245</v>
      </c>
      <c r="E133" s="93">
        <v>30</v>
      </c>
      <c r="F133" s="450"/>
      <c r="G133" s="450"/>
    </row>
    <row r="134" spans="1:7" x14ac:dyDescent="0.3">
      <c r="A134" s="237"/>
      <c r="B134" s="98"/>
      <c r="C134" s="98"/>
      <c r="D134" s="90"/>
      <c r="E134" s="90"/>
      <c r="F134" s="447"/>
      <c r="G134" s="447"/>
    </row>
    <row r="135" spans="1:7" x14ac:dyDescent="0.3">
      <c r="A135" s="246" t="s">
        <v>951</v>
      </c>
      <c r="B135" s="96" t="s">
        <v>887</v>
      </c>
      <c r="C135" s="112" t="s">
        <v>952</v>
      </c>
      <c r="D135" s="90" t="s">
        <v>882</v>
      </c>
      <c r="E135" s="90"/>
      <c r="F135" s="447"/>
      <c r="G135" s="447"/>
    </row>
    <row r="136" spans="1:7" x14ac:dyDescent="0.3">
      <c r="A136" s="219"/>
      <c r="B136" s="94"/>
      <c r="C136" s="94" t="s">
        <v>946</v>
      </c>
      <c r="D136" s="93" t="s">
        <v>852</v>
      </c>
      <c r="E136" s="93">
        <v>30</v>
      </c>
      <c r="F136" s="450"/>
      <c r="G136" s="450"/>
    </row>
    <row r="137" spans="1:7" x14ac:dyDescent="0.3">
      <c r="A137" s="237"/>
      <c r="B137" s="98"/>
      <c r="C137" s="98"/>
      <c r="D137" s="90"/>
      <c r="E137" s="90"/>
      <c r="F137" s="447"/>
      <c r="G137" s="447"/>
    </row>
    <row r="138" spans="1:7" x14ac:dyDescent="0.3">
      <c r="A138" s="237"/>
      <c r="B138" s="98"/>
      <c r="C138" s="94" t="s">
        <v>902</v>
      </c>
      <c r="D138" s="93" t="s">
        <v>245</v>
      </c>
      <c r="E138" s="93">
        <v>30</v>
      </c>
      <c r="F138" s="450"/>
      <c r="G138" s="450"/>
    </row>
    <row r="139" spans="1:7" x14ac:dyDescent="0.3">
      <c r="A139" s="237"/>
      <c r="B139" s="98"/>
      <c r="C139" s="98"/>
      <c r="D139" s="90"/>
      <c r="E139" s="90"/>
      <c r="F139" s="447"/>
      <c r="G139" s="447"/>
    </row>
    <row r="140" spans="1:7" x14ac:dyDescent="0.3">
      <c r="A140" s="246" t="s">
        <v>953</v>
      </c>
      <c r="B140" s="96" t="s">
        <v>887</v>
      </c>
      <c r="C140" s="112" t="s">
        <v>954</v>
      </c>
      <c r="D140" s="90"/>
      <c r="E140" s="90"/>
      <c r="F140" s="447"/>
      <c r="G140" s="447"/>
    </row>
    <row r="141" spans="1:7" x14ac:dyDescent="0.3">
      <c r="A141" s="219"/>
      <c r="B141" s="94"/>
      <c r="C141" s="94" t="s">
        <v>946</v>
      </c>
      <c r="D141" s="93" t="s">
        <v>852</v>
      </c>
      <c r="E141" s="93">
        <v>30</v>
      </c>
      <c r="F141" s="450"/>
      <c r="G141" s="450"/>
    </row>
    <row r="142" spans="1:7" x14ac:dyDescent="0.3">
      <c r="A142" s="237"/>
      <c r="B142" s="98"/>
      <c r="C142" s="98"/>
      <c r="D142" s="90"/>
      <c r="E142" s="90"/>
      <c r="F142" s="447"/>
      <c r="G142" s="447"/>
    </row>
    <row r="143" spans="1:7" x14ac:dyDescent="0.3">
      <c r="A143" s="219"/>
      <c r="B143" s="94"/>
      <c r="C143" s="94" t="s">
        <v>902</v>
      </c>
      <c r="D143" s="93" t="s">
        <v>245</v>
      </c>
      <c r="E143" s="93">
        <v>30</v>
      </c>
      <c r="F143" s="450"/>
      <c r="G143" s="450"/>
    </row>
    <row r="144" spans="1:7" x14ac:dyDescent="0.3">
      <c r="A144" s="237"/>
      <c r="B144" s="98"/>
      <c r="C144" s="98"/>
      <c r="D144" s="90"/>
      <c r="E144" s="90"/>
      <c r="F144" s="447"/>
      <c r="G144" s="447"/>
    </row>
    <row r="145" spans="1:7" x14ac:dyDescent="0.3">
      <c r="A145" s="246" t="s">
        <v>955</v>
      </c>
      <c r="B145" s="96" t="s">
        <v>887</v>
      </c>
      <c r="C145" s="112" t="s">
        <v>956</v>
      </c>
      <c r="D145" s="90"/>
      <c r="E145" s="90"/>
      <c r="F145" s="447"/>
      <c r="G145" s="447"/>
    </row>
    <row r="146" spans="1:7" x14ac:dyDescent="0.3">
      <c r="A146" s="219"/>
      <c r="B146" s="94"/>
      <c r="C146" s="94" t="s">
        <v>957</v>
      </c>
      <c r="D146" s="93" t="s">
        <v>852</v>
      </c>
      <c r="E146" s="93">
        <v>70</v>
      </c>
      <c r="F146" s="450"/>
      <c r="G146" s="450"/>
    </row>
    <row r="147" spans="1:7" x14ac:dyDescent="0.3">
      <c r="A147" s="237"/>
      <c r="B147" s="98"/>
      <c r="C147" s="98"/>
      <c r="D147" s="90"/>
      <c r="E147" s="90"/>
      <c r="F147" s="447"/>
      <c r="G147" s="447"/>
    </row>
    <row r="148" spans="1:7" x14ac:dyDescent="0.3">
      <c r="A148" s="219"/>
      <c r="B148" s="94"/>
      <c r="C148" s="94" t="s">
        <v>902</v>
      </c>
      <c r="D148" s="93" t="s">
        <v>245</v>
      </c>
      <c r="E148" s="93">
        <v>70</v>
      </c>
      <c r="F148" s="450"/>
      <c r="G148" s="450"/>
    </row>
    <row r="149" spans="1:7" x14ac:dyDescent="0.3">
      <c r="A149" s="237"/>
      <c r="B149" s="98"/>
      <c r="C149" s="98"/>
      <c r="D149" s="90"/>
      <c r="E149" s="90"/>
      <c r="F149" s="447"/>
      <c r="G149" s="447"/>
    </row>
    <row r="150" spans="1:7" x14ac:dyDescent="0.3">
      <c r="A150" s="248" t="s">
        <v>958</v>
      </c>
      <c r="B150" s="96" t="s">
        <v>887</v>
      </c>
      <c r="C150" s="112" t="s">
        <v>959</v>
      </c>
      <c r="D150" s="90" t="s">
        <v>852</v>
      </c>
      <c r="E150" s="90">
        <v>80</v>
      </c>
      <c r="F150" s="451"/>
      <c r="G150" s="447"/>
    </row>
    <row r="151" spans="1:7" x14ac:dyDescent="0.3">
      <c r="A151" s="240"/>
      <c r="B151" s="240"/>
      <c r="C151" s="94" t="s">
        <v>957</v>
      </c>
      <c r="D151" s="241"/>
      <c r="E151" s="242">
        <v>80</v>
      </c>
      <c r="F151" s="450"/>
      <c r="G151" s="450"/>
    </row>
    <row r="152" spans="1:7" x14ac:dyDescent="0.3">
      <c r="A152" s="237"/>
      <c r="B152" s="98"/>
      <c r="C152" s="91"/>
      <c r="D152" s="90"/>
      <c r="E152" s="90"/>
      <c r="F152" s="447"/>
      <c r="G152" s="447"/>
    </row>
    <row r="153" spans="1:7" x14ac:dyDescent="0.3">
      <c r="A153" s="237"/>
      <c r="B153" s="98"/>
      <c r="C153" s="94" t="s">
        <v>902</v>
      </c>
      <c r="D153" s="93" t="s">
        <v>245</v>
      </c>
      <c r="E153" s="93">
        <v>80</v>
      </c>
      <c r="F153" s="450"/>
      <c r="G153" s="450"/>
    </row>
    <row r="154" spans="1:7" x14ac:dyDescent="0.3">
      <c r="A154" s="237"/>
      <c r="B154" s="98"/>
      <c r="C154" s="98"/>
      <c r="D154" s="90"/>
      <c r="E154" s="90"/>
      <c r="F154" s="447"/>
      <c r="G154" s="447"/>
    </row>
    <row r="155" spans="1:7" ht="48" x14ac:dyDescent="0.3">
      <c r="A155" s="238" t="s">
        <v>960</v>
      </c>
      <c r="B155" s="96" t="s">
        <v>887</v>
      </c>
      <c r="C155" s="151" t="s">
        <v>961</v>
      </c>
      <c r="D155" s="154"/>
      <c r="E155" s="155"/>
      <c r="F155" s="450"/>
      <c r="G155" s="450"/>
    </row>
    <row r="156" spans="1:7" x14ac:dyDescent="0.3">
      <c r="A156" s="249"/>
      <c r="B156" s="157"/>
      <c r="C156" s="94" t="s">
        <v>962</v>
      </c>
      <c r="D156" s="154" t="s">
        <v>852</v>
      </c>
      <c r="E156" s="158">
        <v>500</v>
      </c>
      <c r="F156" s="450"/>
      <c r="G156" s="450"/>
    </row>
    <row r="157" spans="1:7" x14ac:dyDescent="0.3">
      <c r="A157" s="210"/>
      <c r="B157" s="63"/>
      <c r="C157" s="63"/>
      <c r="D157" s="113"/>
      <c r="E157" s="144"/>
      <c r="F157" s="447"/>
      <c r="G157" s="447"/>
    </row>
    <row r="158" spans="1:7" x14ac:dyDescent="0.3">
      <c r="A158" s="249"/>
      <c r="B158" s="157"/>
      <c r="C158" s="94" t="s">
        <v>963</v>
      </c>
      <c r="D158" s="154" t="s">
        <v>245</v>
      </c>
      <c r="E158" s="158">
        <v>500</v>
      </c>
      <c r="F158" s="450"/>
      <c r="G158" s="450"/>
    </row>
    <row r="159" spans="1:7" x14ac:dyDescent="0.3">
      <c r="A159" s="237"/>
      <c r="B159" s="98"/>
      <c r="C159" s="98"/>
      <c r="D159" s="90"/>
      <c r="E159" s="90"/>
      <c r="F159" s="447"/>
      <c r="G159" s="447"/>
    </row>
    <row r="160" spans="1:7" ht="22.8" x14ac:dyDescent="0.3">
      <c r="A160" s="219"/>
      <c r="B160" s="94"/>
      <c r="C160" s="94" t="s">
        <v>1231</v>
      </c>
      <c r="D160" s="93" t="s">
        <v>245</v>
      </c>
      <c r="E160" s="93">
        <v>30</v>
      </c>
      <c r="F160" s="450"/>
      <c r="G160" s="450"/>
    </row>
    <row r="161" spans="1:7" x14ac:dyDescent="0.3">
      <c r="A161" s="237"/>
      <c r="B161" s="98"/>
      <c r="C161" s="98"/>
      <c r="D161" s="90"/>
      <c r="E161" s="90"/>
      <c r="F161" s="447"/>
      <c r="G161" s="447"/>
    </row>
    <row r="162" spans="1:7" x14ac:dyDescent="0.3">
      <c r="A162" s="219"/>
      <c r="B162" s="94"/>
      <c r="C162" s="94" t="s">
        <v>1232</v>
      </c>
      <c r="D162" s="93" t="s">
        <v>245</v>
      </c>
      <c r="E162" s="93">
        <v>20</v>
      </c>
      <c r="F162" s="450"/>
      <c r="G162" s="450"/>
    </row>
    <row r="163" spans="1:7" x14ac:dyDescent="0.3">
      <c r="A163" s="237"/>
      <c r="B163" s="98"/>
      <c r="C163" s="98"/>
      <c r="D163" s="90"/>
      <c r="E163" s="90"/>
      <c r="F163" s="447"/>
      <c r="G163" s="447"/>
    </row>
    <row r="164" spans="1:7" x14ac:dyDescent="0.3">
      <c r="A164" s="219"/>
      <c r="B164" s="94"/>
      <c r="C164" s="94" t="s">
        <v>1233</v>
      </c>
      <c r="D164" s="93" t="s">
        <v>245</v>
      </c>
      <c r="E164" s="93">
        <v>20</v>
      </c>
      <c r="F164" s="450"/>
      <c r="G164" s="450"/>
    </row>
    <row r="165" spans="1:7" x14ac:dyDescent="0.3">
      <c r="A165" s="237"/>
      <c r="B165" s="98"/>
      <c r="C165" s="98"/>
      <c r="D165" s="90"/>
      <c r="E165" s="90"/>
      <c r="F165" s="447"/>
      <c r="G165" s="447"/>
    </row>
    <row r="166" spans="1:7" x14ac:dyDescent="0.3">
      <c r="A166" s="219"/>
      <c r="B166" s="94"/>
      <c r="C166" s="94" t="s">
        <v>1234</v>
      </c>
      <c r="D166" s="93" t="s">
        <v>245</v>
      </c>
      <c r="E166" s="93">
        <v>60</v>
      </c>
      <c r="F166" s="450"/>
      <c r="G166" s="450"/>
    </row>
    <row r="167" spans="1:7" x14ac:dyDescent="0.3">
      <c r="A167" s="237"/>
      <c r="B167" s="98"/>
      <c r="C167" s="98"/>
      <c r="D167" s="90"/>
      <c r="E167" s="90"/>
      <c r="F167" s="447"/>
      <c r="G167" s="447"/>
    </row>
    <row r="168" spans="1:7" x14ac:dyDescent="0.3">
      <c r="A168" s="219"/>
      <c r="B168" s="94"/>
      <c r="C168" s="94" t="s">
        <v>1416</v>
      </c>
      <c r="D168" s="93" t="s">
        <v>245</v>
      </c>
      <c r="E168" s="93">
        <v>30</v>
      </c>
      <c r="F168" s="450"/>
      <c r="G168" s="450"/>
    </row>
    <row r="169" spans="1:7" x14ac:dyDescent="0.3">
      <c r="A169" s="237"/>
      <c r="B169" s="98"/>
      <c r="C169" s="98"/>
      <c r="D169" s="90"/>
      <c r="E169" s="90"/>
      <c r="F169" s="447"/>
      <c r="G169" s="447"/>
    </row>
    <row r="170" spans="1:7" x14ac:dyDescent="0.3">
      <c r="A170" s="219"/>
      <c r="B170" s="94"/>
      <c r="C170" s="94" t="s">
        <v>1235</v>
      </c>
      <c r="D170" s="93" t="s">
        <v>245</v>
      </c>
      <c r="E170" s="93">
        <v>40</v>
      </c>
      <c r="F170" s="450"/>
      <c r="G170" s="450"/>
    </row>
    <row r="171" spans="1:7" x14ac:dyDescent="0.3">
      <c r="A171" s="237"/>
      <c r="B171" s="98"/>
      <c r="C171" s="98"/>
      <c r="D171" s="90"/>
      <c r="E171" s="90"/>
      <c r="F171" s="447"/>
      <c r="G171" s="447"/>
    </row>
    <row r="172" spans="1:7" x14ac:dyDescent="0.3">
      <c r="A172" s="219"/>
      <c r="B172" s="94"/>
      <c r="C172" s="94" t="s">
        <v>1417</v>
      </c>
      <c r="D172" s="93" t="s">
        <v>245</v>
      </c>
      <c r="E172" s="93">
        <v>60</v>
      </c>
      <c r="F172" s="450"/>
      <c r="G172" s="450"/>
    </row>
    <row r="173" spans="1:7" x14ac:dyDescent="0.3">
      <c r="A173" s="237"/>
      <c r="B173" s="98"/>
      <c r="C173" s="98"/>
      <c r="D173" s="90"/>
      <c r="E173" s="90"/>
      <c r="F173" s="447"/>
      <c r="G173" s="447"/>
    </row>
    <row r="174" spans="1:7" x14ac:dyDescent="0.3">
      <c r="A174" s="219"/>
      <c r="B174" s="94"/>
      <c r="C174" s="94" t="s">
        <v>1418</v>
      </c>
      <c r="D174" s="93" t="s">
        <v>245</v>
      </c>
      <c r="E174" s="93">
        <v>50</v>
      </c>
      <c r="F174" s="450"/>
      <c r="G174" s="450"/>
    </row>
    <row r="175" spans="1:7" x14ac:dyDescent="0.3">
      <c r="A175" s="237"/>
      <c r="B175" s="98"/>
      <c r="C175" s="98"/>
      <c r="D175" s="90"/>
      <c r="E175" s="90"/>
      <c r="F175" s="447"/>
      <c r="G175" s="447"/>
    </row>
    <row r="176" spans="1:7" x14ac:dyDescent="0.3">
      <c r="A176" s="219"/>
      <c r="B176" s="94"/>
      <c r="C176" s="94" t="s">
        <v>1419</v>
      </c>
      <c r="D176" s="93" t="s">
        <v>245</v>
      </c>
      <c r="E176" s="93">
        <v>20</v>
      </c>
      <c r="F176" s="450"/>
      <c r="G176" s="450"/>
    </row>
    <row r="177" spans="1:7" x14ac:dyDescent="0.3">
      <c r="A177" s="237"/>
      <c r="B177" s="98"/>
      <c r="C177" s="98"/>
      <c r="D177" s="90"/>
      <c r="E177" s="90"/>
      <c r="F177" s="447"/>
      <c r="G177" s="447"/>
    </row>
    <row r="178" spans="1:7" x14ac:dyDescent="0.3">
      <c r="A178" s="219"/>
      <c r="B178" s="94"/>
      <c r="C178" s="94" t="s">
        <v>1420</v>
      </c>
      <c r="D178" s="93" t="s">
        <v>245</v>
      </c>
      <c r="E178" s="93">
        <v>10</v>
      </c>
      <c r="F178" s="450"/>
      <c r="G178" s="450"/>
    </row>
    <row r="179" spans="1:7" x14ac:dyDescent="0.3">
      <c r="A179" s="237"/>
      <c r="B179" s="98"/>
      <c r="C179" s="98"/>
      <c r="D179" s="90"/>
      <c r="E179" s="90"/>
      <c r="F179" s="447"/>
      <c r="G179" s="447"/>
    </row>
    <row r="180" spans="1:7" x14ac:dyDescent="0.3">
      <c r="A180" s="123" t="s">
        <v>62</v>
      </c>
      <c r="B180" s="159"/>
      <c r="C180" s="125"/>
      <c r="D180" s="160"/>
      <c r="E180" s="160"/>
      <c r="F180" s="452"/>
      <c r="G180" s="453"/>
    </row>
    <row r="181" spans="1:7" x14ac:dyDescent="0.3">
      <c r="A181" s="9"/>
      <c r="B181" s="9"/>
      <c r="C181" s="127"/>
      <c r="D181" s="126"/>
      <c r="E181" s="126"/>
      <c r="F181" s="454"/>
      <c r="G181" s="454"/>
    </row>
  </sheetData>
  <mergeCells count="5">
    <mergeCell ref="D4:G4"/>
    <mergeCell ref="C7:G7"/>
    <mergeCell ref="C9:G9"/>
    <mergeCell ref="D56:G56"/>
    <mergeCell ref="D121:G121"/>
  </mergeCells>
  <pageMargins left="0.39370078740157483" right="0.31496062992125984" top="0.15748031496062992" bottom="7.874015748031496E-2" header="0" footer="0"/>
  <pageSetup paperSize="9" scale="79" fitToHeight="0" orientation="portrait" r:id="rId1"/>
  <rowBreaks count="2" manualBreakCount="2">
    <brk id="52" max="16383" man="1"/>
    <brk id="11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91219-F151-4B19-80BB-14DD129B7E1E}">
  <sheetPr>
    <tabColor theme="5" tint="0.59999389629810485"/>
    <pageSetUpPr fitToPage="1"/>
  </sheetPr>
  <dimension ref="A1:H88"/>
  <sheetViews>
    <sheetView view="pageBreakPreview" zoomScale="70" zoomScaleNormal="100" zoomScaleSheetLayoutView="70" workbookViewId="0">
      <pane xSplit="3" ySplit="5" topLeftCell="D24" activePane="bottomRight" state="frozen"/>
      <selection activeCell="A3" sqref="A3"/>
      <selection pane="topRight" activeCell="A3" sqref="A3"/>
      <selection pane="bottomLeft" activeCell="A3" sqref="A3"/>
      <selection pane="bottomRight" activeCell="C18" sqref="C18"/>
    </sheetView>
  </sheetViews>
  <sheetFormatPr defaultRowHeight="14.4" x14ac:dyDescent="0.3"/>
  <cols>
    <col min="1" max="1" width="7.44140625" customWidth="1"/>
    <col min="2" max="2" width="13.109375" customWidth="1"/>
    <col min="3" max="3" width="61.77734375" customWidth="1"/>
    <col min="5" max="5" width="5" bestFit="1" customWidth="1"/>
    <col min="6" max="6" width="12.44140625" customWidth="1"/>
    <col min="7" max="7" width="14.441406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31.2" customHeight="1" x14ac:dyDescent="0.3">
      <c r="A4" s="9"/>
      <c r="B4" s="9"/>
      <c r="C4" s="9"/>
      <c r="D4" s="544" t="s">
        <v>161</v>
      </c>
      <c r="E4" s="545" t="s">
        <v>161</v>
      </c>
      <c r="F4" s="545" t="s">
        <v>161</v>
      </c>
      <c r="G4" s="545" t="s">
        <v>161</v>
      </c>
      <c r="H4" s="3"/>
    </row>
    <row r="5" spans="1:8" ht="22.8" x14ac:dyDescent="0.3">
      <c r="A5" s="11" t="s">
        <v>5</v>
      </c>
      <c r="B5" s="11" t="s">
        <v>0</v>
      </c>
      <c r="C5" s="11" t="s">
        <v>1</v>
      </c>
      <c r="D5" s="11" t="s">
        <v>2</v>
      </c>
      <c r="E5" s="11" t="s">
        <v>3</v>
      </c>
      <c r="F5" s="11" t="s">
        <v>6</v>
      </c>
      <c r="G5" s="12" t="s">
        <v>4</v>
      </c>
      <c r="H5" s="3"/>
    </row>
    <row r="6" spans="1:8" ht="24" x14ac:dyDescent="0.3">
      <c r="A6" s="161" t="s">
        <v>212</v>
      </c>
      <c r="B6" s="135"/>
      <c r="C6" s="135" t="s">
        <v>161</v>
      </c>
      <c r="D6" s="162"/>
      <c r="E6" s="163"/>
      <c r="F6" s="164"/>
      <c r="G6" s="165"/>
    </row>
    <row r="7" spans="1:8" ht="60" customHeight="1" x14ac:dyDescent="0.3">
      <c r="A7" s="76"/>
      <c r="B7" s="140"/>
      <c r="C7" s="552" t="s">
        <v>2194</v>
      </c>
      <c r="D7" s="552"/>
      <c r="E7" s="552"/>
      <c r="F7" s="552"/>
      <c r="G7" s="553"/>
    </row>
    <row r="8" spans="1:8" x14ac:dyDescent="0.3">
      <c r="A8" s="69"/>
      <c r="B8" s="63"/>
      <c r="C8" s="122"/>
      <c r="D8" s="113"/>
      <c r="E8" s="144"/>
      <c r="F8" s="167"/>
      <c r="G8" s="167"/>
    </row>
    <row r="9" spans="1:8" ht="24" x14ac:dyDescent="0.3">
      <c r="A9" s="168" t="s">
        <v>213</v>
      </c>
      <c r="B9" s="169"/>
      <c r="C9" s="170" t="s">
        <v>1236</v>
      </c>
      <c r="D9" s="171"/>
      <c r="E9" s="171"/>
      <c r="F9" s="166"/>
      <c r="G9" s="166"/>
    </row>
    <row r="10" spans="1:8" ht="93.6" customHeight="1" x14ac:dyDescent="0.3">
      <c r="A10" s="233"/>
      <c r="B10" s="96" t="s">
        <v>1237</v>
      </c>
      <c r="C10" s="559" t="s">
        <v>1238</v>
      </c>
      <c r="D10" s="560"/>
      <c r="E10" s="560"/>
      <c r="F10" s="560"/>
      <c r="G10" s="561"/>
    </row>
    <row r="11" spans="1:8" x14ac:dyDescent="0.3">
      <c r="A11" s="233"/>
      <c r="B11" s="98"/>
      <c r="C11" s="91"/>
      <c r="D11" s="90"/>
      <c r="E11" s="90"/>
      <c r="F11" s="167"/>
      <c r="G11" s="167"/>
    </row>
    <row r="12" spans="1:8" x14ac:dyDescent="0.3">
      <c r="A12" s="234"/>
      <c r="B12" s="94"/>
      <c r="C12" s="94" t="s">
        <v>964</v>
      </c>
      <c r="D12" s="93" t="s">
        <v>245</v>
      </c>
      <c r="E12" s="93">
        <v>1</v>
      </c>
      <c r="F12" s="297"/>
      <c r="G12" s="297"/>
    </row>
    <row r="13" spans="1:8" x14ac:dyDescent="0.3">
      <c r="A13" s="233"/>
      <c r="B13" s="98"/>
      <c r="C13" s="98"/>
      <c r="D13" s="90"/>
      <c r="E13" s="90"/>
      <c r="F13" s="295"/>
      <c r="G13" s="295"/>
    </row>
    <row r="14" spans="1:8" x14ac:dyDescent="0.3">
      <c r="A14" s="234"/>
      <c r="B14" s="94"/>
      <c r="C14" s="94" t="s">
        <v>965</v>
      </c>
      <c r="D14" s="93" t="s">
        <v>245</v>
      </c>
      <c r="E14" s="93">
        <v>1</v>
      </c>
      <c r="F14" s="297"/>
      <c r="G14" s="297"/>
    </row>
    <row r="15" spans="1:8" x14ac:dyDescent="0.3">
      <c r="A15" s="233"/>
      <c r="B15" s="98"/>
      <c r="C15" s="98"/>
      <c r="D15" s="90"/>
      <c r="E15" s="90"/>
      <c r="F15" s="295"/>
      <c r="G15" s="295"/>
    </row>
    <row r="16" spans="1:8" x14ac:dyDescent="0.3">
      <c r="A16" s="234"/>
      <c r="B16" s="94"/>
      <c r="C16" s="94" t="s">
        <v>966</v>
      </c>
      <c r="D16" s="93" t="s">
        <v>245</v>
      </c>
      <c r="E16" s="93">
        <v>1</v>
      </c>
      <c r="F16" s="297"/>
      <c r="G16" s="297"/>
    </row>
    <row r="17" spans="1:7" x14ac:dyDescent="0.3">
      <c r="A17" s="233"/>
      <c r="B17" s="98"/>
      <c r="C17" s="91"/>
      <c r="D17" s="90"/>
      <c r="E17" s="90"/>
      <c r="F17" s="295"/>
      <c r="G17" s="295"/>
    </row>
    <row r="18" spans="1:7" x14ac:dyDescent="0.3">
      <c r="A18" s="234"/>
      <c r="B18" s="94"/>
      <c r="C18" s="94" t="s">
        <v>967</v>
      </c>
      <c r="D18" s="93" t="s">
        <v>245</v>
      </c>
      <c r="E18" s="93">
        <v>3</v>
      </c>
      <c r="F18" s="297"/>
      <c r="G18" s="297"/>
    </row>
    <row r="19" spans="1:7" x14ac:dyDescent="0.3">
      <c r="A19" s="233"/>
      <c r="B19" s="98"/>
      <c r="D19" s="90"/>
      <c r="E19" s="90"/>
      <c r="F19" s="295"/>
      <c r="G19" s="295"/>
    </row>
    <row r="20" spans="1:7" ht="22.8" x14ac:dyDescent="0.3">
      <c r="A20" s="234"/>
      <c r="B20" s="94"/>
      <c r="C20" s="94" t="s">
        <v>1239</v>
      </c>
      <c r="D20" s="93" t="s">
        <v>245</v>
      </c>
      <c r="E20" s="93">
        <v>3</v>
      </c>
      <c r="F20" s="297"/>
      <c r="G20" s="297"/>
    </row>
    <row r="21" spans="1:7" x14ac:dyDescent="0.3">
      <c r="A21" s="210"/>
      <c r="B21" s="122"/>
      <c r="C21" s="122"/>
      <c r="D21" s="113"/>
      <c r="E21" s="144"/>
      <c r="F21" s="295"/>
      <c r="G21" s="295"/>
    </row>
    <row r="22" spans="1:7" x14ac:dyDescent="0.3">
      <c r="A22" s="100" t="s">
        <v>214</v>
      </c>
      <c r="B22" s="173"/>
      <c r="C22" s="102" t="s">
        <v>969</v>
      </c>
      <c r="D22" s="101"/>
      <c r="E22" s="101"/>
      <c r="F22" s="455"/>
      <c r="G22" s="293"/>
    </row>
    <row r="23" spans="1:7" x14ac:dyDescent="0.3">
      <c r="A23" s="69"/>
      <c r="B23" s="63"/>
      <c r="C23" s="63"/>
      <c r="D23" s="113"/>
      <c r="E23" s="144"/>
      <c r="F23" s="295"/>
      <c r="G23" s="295"/>
    </row>
    <row r="24" spans="1:7" ht="36" x14ac:dyDescent="0.3">
      <c r="A24" s="235" t="s">
        <v>215</v>
      </c>
      <c r="B24" s="176"/>
      <c r="C24" s="112" t="s">
        <v>970</v>
      </c>
      <c r="D24" s="120"/>
      <c r="E24" s="120"/>
      <c r="F24" s="456"/>
      <c r="G24" s="297"/>
    </row>
    <row r="25" spans="1:7" x14ac:dyDescent="0.3">
      <c r="A25" s="233"/>
      <c r="B25" s="98"/>
      <c r="C25" s="91"/>
      <c r="D25" s="90"/>
      <c r="E25" s="90"/>
      <c r="F25" s="295"/>
      <c r="G25" s="295"/>
    </row>
    <row r="26" spans="1:7" ht="48.6" customHeight="1" x14ac:dyDescent="0.3">
      <c r="A26" s="234"/>
      <c r="B26" s="94" t="s">
        <v>1240</v>
      </c>
      <c r="C26" s="562" t="s">
        <v>971</v>
      </c>
      <c r="D26" s="563"/>
      <c r="E26" s="563"/>
      <c r="F26" s="563"/>
      <c r="G26" s="564"/>
    </row>
    <row r="27" spans="1:7" x14ac:dyDescent="0.3">
      <c r="A27" s="233"/>
      <c r="B27" s="98"/>
      <c r="C27" s="91"/>
      <c r="D27" s="90"/>
      <c r="E27" s="90"/>
      <c r="F27" s="295"/>
      <c r="G27" s="295"/>
    </row>
    <row r="28" spans="1:7" x14ac:dyDescent="0.3">
      <c r="A28" s="234"/>
      <c r="B28" s="94"/>
      <c r="C28" s="94" t="s">
        <v>972</v>
      </c>
      <c r="D28" s="93" t="s">
        <v>245</v>
      </c>
      <c r="E28" s="93">
        <v>1</v>
      </c>
      <c r="F28" s="297"/>
      <c r="G28" s="297"/>
    </row>
    <row r="29" spans="1:7" x14ac:dyDescent="0.3">
      <c r="A29" s="233"/>
      <c r="B29" s="98"/>
      <c r="C29" s="152"/>
      <c r="D29" s="178"/>
      <c r="E29" s="250"/>
      <c r="F29" s="295"/>
      <c r="G29" s="295"/>
    </row>
    <row r="30" spans="1:7" x14ac:dyDescent="0.3">
      <c r="A30" s="234"/>
      <c r="B30" s="94" t="s">
        <v>848</v>
      </c>
      <c r="C30" s="94" t="s">
        <v>973</v>
      </c>
      <c r="D30" s="179" t="s">
        <v>245</v>
      </c>
      <c r="E30" s="247">
        <v>1</v>
      </c>
      <c r="F30" s="297"/>
      <c r="G30" s="297"/>
    </row>
    <row r="31" spans="1:7" x14ac:dyDescent="0.3">
      <c r="A31" s="233"/>
      <c r="B31" s="98"/>
      <c r="D31" s="130"/>
      <c r="E31" s="245"/>
      <c r="F31" s="295"/>
      <c r="G31" s="295"/>
    </row>
    <row r="32" spans="1:7" x14ac:dyDescent="0.3">
      <c r="A32" s="234"/>
      <c r="B32" s="94" t="s">
        <v>848</v>
      </c>
      <c r="C32" s="94" t="s">
        <v>967</v>
      </c>
      <c r="D32" s="93" t="s">
        <v>245</v>
      </c>
      <c r="E32" s="93">
        <v>2</v>
      </c>
      <c r="F32" s="297"/>
      <c r="G32" s="297"/>
    </row>
    <row r="33" spans="1:7" x14ac:dyDescent="0.3">
      <c r="A33" s="233"/>
      <c r="B33" s="98"/>
      <c r="D33" s="90"/>
      <c r="E33" s="90"/>
      <c r="F33" s="295"/>
      <c r="G33" s="295"/>
    </row>
    <row r="34" spans="1:7" x14ac:dyDescent="0.3">
      <c r="A34" s="234"/>
      <c r="B34" s="94" t="s">
        <v>848</v>
      </c>
      <c r="C34" s="94" t="s">
        <v>968</v>
      </c>
      <c r="D34" s="93" t="s">
        <v>245</v>
      </c>
      <c r="E34" s="93">
        <v>3</v>
      </c>
      <c r="F34" s="297"/>
      <c r="G34" s="297"/>
    </row>
    <row r="35" spans="1:7" ht="12" customHeight="1" x14ac:dyDescent="0.3">
      <c r="A35" s="33"/>
      <c r="B35" s="34"/>
      <c r="C35" s="34"/>
      <c r="D35" s="34"/>
      <c r="E35" s="397"/>
      <c r="F35" s="34"/>
      <c r="G35" s="40"/>
    </row>
    <row r="36" spans="1:7" x14ac:dyDescent="0.3">
      <c r="A36" s="24" t="s">
        <v>39</v>
      </c>
      <c r="B36" s="25"/>
      <c r="C36" s="26"/>
      <c r="D36" s="27"/>
      <c r="E36" s="199"/>
      <c r="F36" s="28"/>
      <c r="G36" s="37"/>
    </row>
    <row r="37" spans="1:7" ht="10.199999999999999" customHeight="1" x14ac:dyDescent="0.3">
      <c r="A37" s="9"/>
      <c r="B37" s="9"/>
      <c r="C37" s="30"/>
      <c r="D37" s="9"/>
      <c r="E37" s="9"/>
      <c r="F37" s="9"/>
      <c r="G37" s="9"/>
    </row>
    <row r="38" spans="1:7" x14ac:dyDescent="0.3">
      <c r="A38" s="35" t="str">
        <f>$A$1</f>
        <v xml:space="preserve">TSHIAME WWTW REFURBISHMENT </v>
      </c>
      <c r="B38" s="32"/>
      <c r="C38" s="32"/>
      <c r="D38" s="32"/>
      <c r="E38" s="32"/>
      <c r="F38" s="32"/>
      <c r="G38" s="32"/>
    </row>
    <row r="39" spans="1:7" x14ac:dyDescent="0.3">
      <c r="A39" s="31" t="s">
        <v>40</v>
      </c>
      <c r="B39" s="32"/>
      <c r="C39" s="32"/>
      <c r="D39" s="32"/>
      <c r="E39" s="32"/>
      <c r="F39" s="32"/>
      <c r="G39" s="32"/>
    </row>
    <row r="40" spans="1:7" ht="25.8" customHeight="1" x14ac:dyDescent="0.3">
      <c r="A40" s="9"/>
      <c r="B40" s="9"/>
      <c r="C40" s="9"/>
      <c r="D40" s="544" t="s">
        <v>161</v>
      </c>
      <c r="E40" s="545" t="s">
        <v>173</v>
      </c>
      <c r="F40" s="545" t="s">
        <v>173</v>
      </c>
      <c r="G40" s="545" t="s">
        <v>173</v>
      </c>
    </row>
    <row r="41" spans="1:7" ht="22.8" x14ac:dyDescent="0.3">
      <c r="A41" s="11" t="s">
        <v>5</v>
      </c>
      <c r="B41" s="11" t="s">
        <v>0</v>
      </c>
      <c r="C41" s="11" t="s">
        <v>1</v>
      </c>
      <c r="D41" s="11" t="s">
        <v>2</v>
      </c>
      <c r="E41" s="4" t="s">
        <v>3</v>
      </c>
      <c r="F41" s="11" t="s">
        <v>6</v>
      </c>
      <c r="G41" s="12" t="s">
        <v>4</v>
      </c>
    </row>
    <row r="42" spans="1:7" x14ac:dyDescent="0.3">
      <c r="A42" s="24" t="s">
        <v>41</v>
      </c>
      <c r="B42" s="25"/>
      <c r="C42" s="26"/>
      <c r="D42" s="27"/>
      <c r="E42" s="199"/>
      <c r="F42" s="28"/>
      <c r="G42" s="29"/>
    </row>
    <row r="43" spans="1:7" x14ac:dyDescent="0.3">
      <c r="A43" s="233"/>
      <c r="B43" s="90"/>
      <c r="C43" s="98"/>
      <c r="D43" s="92"/>
      <c r="E43" s="92"/>
      <c r="F43" s="436"/>
      <c r="G43" s="437"/>
    </row>
    <row r="44" spans="1:7" ht="69.599999999999994" customHeight="1" x14ac:dyDescent="0.3">
      <c r="A44" s="238" t="s">
        <v>974</v>
      </c>
      <c r="B44" s="157" t="s">
        <v>1241</v>
      </c>
      <c r="C44" s="565" t="s">
        <v>975</v>
      </c>
      <c r="D44" s="566"/>
      <c r="E44" s="566"/>
      <c r="F44" s="566"/>
      <c r="G44" s="567"/>
    </row>
    <row r="45" spans="1:7" x14ac:dyDescent="0.3">
      <c r="A45" s="237"/>
      <c r="B45" s="98"/>
      <c r="C45" s="91"/>
      <c r="D45" s="90"/>
      <c r="E45" s="90"/>
      <c r="F45" s="295"/>
      <c r="G45" s="295"/>
    </row>
    <row r="46" spans="1:7" x14ac:dyDescent="0.3">
      <c r="A46" s="176"/>
      <c r="B46" s="94"/>
      <c r="C46" s="94" t="s">
        <v>976</v>
      </c>
      <c r="D46" s="93" t="s">
        <v>245</v>
      </c>
      <c r="E46" s="93">
        <v>6</v>
      </c>
      <c r="F46" s="297"/>
      <c r="G46" s="297"/>
    </row>
    <row r="47" spans="1:7" x14ac:dyDescent="0.3">
      <c r="A47" s="210"/>
      <c r="B47" s="63"/>
      <c r="C47" s="63"/>
      <c r="D47" s="113"/>
      <c r="E47" s="144"/>
      <c r="F47" s="458"/>
      <c r="G47" s="295"/>
    </row>
    <row r="48" spans="1:7" x14ac:dyDescent="0.3">
      <c r="A48" s="235"/>
      <c r="B48" s="96"/>
      <c r="C48" s="96" t="s">
        <v>977</v>
      </c>
      <c r="D48" s="120" t="s">
        <v>245</v>
      </c>
      <c r="E48" s="120">
        <v>3</v>
      </c>
      <c r="F48" s="456"/>
      <c r="G48" s="297"/>
    </row>
    <row r="49" spans="1:7" x14ac:dyDescent="0.3">
      <c r="A49" s="210"/>
      <c r="B49" s="63"/>
      <c r="C49" s="63"/>
      <c r="D49" s="113"/>
      <c r="E49" s="144"/>
      <c r="F49" s="458"/>
      <c r="G49" s="295"/>
    </row>
    <row r="50" spans="1:7" x14ac:dyDescent="0.3">
      <c r="A50" s="212"/>
      <c r="B50" s="96"/>
      <c r="C50" s="96" t="s">
        <v>978</v>
      </c>
      <c r="D50" s="120" t="s">
        <v>245</v>
      </c>
      <c r="E50" s="120">
        <v>2</v>
      </c>
      <c r="F50" s="456"/>
      <c r="G50" s="297"/>
    </row>
    <row r="51" spans="1:7" x14ac:dyDescent="0.3">
      <c r="A51" s="210"/>
      <c r="B51" s="63"/>
      <c r="C51" s="122"/>
      <c r="D51" s="113"/>
      <c r="E51" s="144"/>
      <c r="F51" s="295"/>
      <c r="G51" s="295"/>
    </row>
    <row r="52" spans="1:7" x14ac:dyDescent="0.3">
      <c r="A52" s="212"/>
      <c r="B52" s="96"/>
      <c r="C52" s="96" t="s">
        <v>979</v>
      </c>
      <c r="D52" s="120" t="s">
        <v>245</v>
      </c>
      <c r="E52" s="120">
        <v>2</v>
      </c>
      <c r="F52" s="456"/>
      <c r="G52" s="297"/>
    </row>
    <row r="53" spans="1:7" x14ac:dyDescent="0.3">
      <c r="A53" s="210"/>
      <c r="B53" s="63"/>
      <c r="C53" s="122"/>
      <c r="D53" s="113"/>
      <c r="E53" s="144"/>
      <c r="F53" s="295"/>
      <c r="G53" s="295"/>
    </row>
    <row r="54" spans="1:7" x14ac:dyDescent="0.3">
      <c r="A54" s="212"/>
      <c r="B54" s="96"/>
      <c r="C54" s="96" t="s">
        <v>980</v>
      </c>
      <c r="D54" s="120" t="s">
        <v>245</v>
      </c>
      <c r="E54" s="120">
        <v>6</v>
      </c>
      <c r="F54" s="456"/>
      <c r="G54" s="297"/>
    </row>
    <row r="55" spans="1:7" x14ac:dyDescent="0.3">
      <c r="A55" s="210"/>
      <c r="B55" s="63"/>
      <c r="C55" s="63"/>
      <c r="D55" s="113"/>
      <c r="E55" s="144"/>
      <c r="F55" s="295"/>
      <c r="G55" s="295"/>
    </row>
    <row r="56" spans="1:7" x14ac:dyDescent="0.3">
      <c r="A56" s="212"/>
      <c r="B56" s="96"/>
      <c r="C56" s="96" t="s">
        <v>981</v>
      </c>
      <c r="D56" s="120" t="s">
        <v>245</v>
      </c>
      <c r="E56" s="120">
        <v>1</v>
      </c>
      <c r="F56" s="456"/>
      <c r="G56" s="297"/>
    </row>
    <row r="57" spans="1:7" x14ac:dyDescent="0.3">
      <c r="A57" s="210"/>
      <c r="B57" s="63"/>
      <c r="C57" s="63"/>
      <c r="D57" s="113"/>
      <c r="E57" s="144"/>
      <c r="F57" s="295"/>
      <c r="G57" s="295"/>
    </row>
    <row r="58" spans="1:7" x14ac:dyDescent="0.3">
      <c r="A58" s="212"/>
      <c r="B58" s="96"/>
      <c r="C58" s="96" t="s">
        <v>982</v>
      </c>
      <c r="D58" s="120" t="s">
        <v>245</v>
      </c>
      <c r="E58" s="120">
        <v>6</v>
      </c>
      <c r="F58" s="456"/>
      <c r="G58" s="297"/>
    </row>
    <row r="59" spans="1:7" x14ac:dyDescent="0.3">
      <c r="A59" s="237"/>
      <c r="B59" s="98"/>
      <c r="C59" s="98"/>
      <c r="D59" s="90"/>
      <c r="E59" s="90"/>
      <c r="F59" s="295"/>
      <c r="G59" s="295"/>
    </row>
    <row r="60" spans="1:7" x14ac:dyDescent="0.3">
      <c r="A60" s="212"/>
      <c r="B60" s="96"/>
      <c r="C60" s="96" t="s">
        <v>983</v>
      </c>
      <c r="D60" s="120" t="s">
        <v>893</v>
      </c>
      <c r="E60" s="120">
        <v>27</v>
      </c>
      <c r="F60" s="456"/>
      <c r="G60" s="297"/>
    </row>
    <row r="61" spans="1:7" x14ac:dyDescent="0.3">
      <c r="A61" s="237"/>
      <c r="B61" s="98"/>
      <c r="C61" s="98"/>
      <c r="D61" s="90"/>
      <c r="E61" s="90"/>
      <c r="F61" s="295"/>
      <c r="G61" s="295"/>
    </row>
    <row r="62" spans="1:7" x14ac:dyDescent="0.3">
      <c r="A62" s="219"/>
      <c r="B62" s="94"/>
      <c r="C62" s="94" t="s">
        <v>984</v>
      </c>
      <c r="D62" s="93" t="s">
        <v>245</v>
      </c>
      <c r="E62" s="93">
        <v>27</v>
      </c>
      <c r="F62" s="297"/>
      <c r="G62" s="297"/>
    </row>
    <row r="63" spans="1:7" x14ac:dyDescent="0.3">
      <c r="A63" s="237"/>
      <c r="B63" s="98"/>
      <c r="C63" s="98"/>
      <c r="D63" s="90"/>
      <c r="E63" s="90"/>
      <c r="F63" s="295"/>
      <c r="G63" s="295"/>
    </row>
    <row r="64" spans="1:7" ht="34.200000000000003" x14ac:dyDescent="0.3">
      <c r="A64" s="219"/>
      <c r="B64" s="94"/>
      <c r="C64" s="94" t="s">
        <v>1242</v>
      </c>
      <c r="D64" s="93" t="s">
        <v>893</v>
      </c>
      <c r="E64" s="93">
        <v>3</v>
      </c>
      <c r="F64" s="297"/>
      <c r="G64" s="297"/>
    </row>
    <row r="65" spans="1:7" x14ac:dyDescent="0.3">
      <c r="A65" s="237"/>
      <c r="B65" s="98"/>
      <c r="C65" s="98"/>
      <c r="D65" s="90"/>
      <c r="E65" s="90"/>
      <c r="F65" s="295"/>
      <c r="G65" s="295"/>
    </row>
    <row r="66" spans="1:7" x14ac:dyDescent="0.3">
      <c r="A66" s="219"/>
      <c r="B66" s="94"/>
      <c r="C66" s="94" t="s">
        <v>985</v>
      </c>
      <c r="D66" s="93" t="s">
        <v>245</v>
      </c>
      <c r="E66" s="93">
        <v>26</v>
      </c>
      <c r="F66" s="297"/>
      <c r="G66" s="297"/>
    </row>
    <row r="67" spans="1:7" x14ac:dyDescent="0.3">
      <c r="A67" s="237"/>
      <c r="B67" s="98"/>
      <c r="C67" s="98"/>
      <c r="D67" s="90"/>
      <c r="E67" s="90"/>
      <c r="F67" s="295"/>
      <c r="G67" s="295"/>
    </row>
    <row r="68" spans="1:7" x14ac:dyDescent="0.3">
      <c r="A68" s="219"/>
      <c r="B68" s="94"/>
      <c r="C68" s="94" t="s">
        <v>986</v>
      </c>
      <c r="D68" s="93" t="s">
        <v>245</v>
      </c>
      <c r="E68" s="93">
        <v>26</v>
      </c>
      <c r="F68" s="297"/>
      <c r="G68" s="297"/>
    </row>
    <row r="69" spans="1:7" x14ac:dyDescent="0.3">
      <c r="A69" s="237"/>
      <c r="B69" s="98"/>
      <c r="C69" s="98"/>
      <c r="D69" s="90"/>
      <c r="E69" s="90"/>
      <c r="F69" s="295"/>
      <c r="G69" s="295"/>
    </row>
    <row r="70" spans="1:7" x14ac:dyDescent="0.3">
      <c r="A70" s="219"/>
      <c r="B70" s="94"/>
      <c r="C70" s="94" t="s">
        <v>987</v>
      </c>
      <c r="D70" s="93" t="s">
        <v>245</v>
      </c>
      <c r="E70" s="93">
        <v>120</v>
      </c>
      <c r="F70" s="297"/>
      <c r="G70" s="297"/>
    </row>
    <row r="71" spans="1:7" x14ac:dyDescent="0.3">
      <c r="A71" s="237"/>
      <c r="B71" s="98"/>
      <c r="C71" s="98"/>
      <c r="D71" s="90"/>
      <c r="E71" s="90"/>
      <c r="F71" s="295"/>
      <c r="G71" s="295"/>
    </row>
    <row r="72" spans="1:7" x14ac:dyDescent="0.3">
      <c r="A72" s="219"/>
      <c r="B72" s="94"/>
      <c r="C72" s="94" t="s">
        <v>988</v>
      </c>
      <c r="D72" s="93" t="s">
        <v>245</v>
      </c>
      <c r="E72" s="93">
        <v>26</v>
      </c>
      <c r="F72" s="297"/>
      <c r="G72" s="297"/>
    </row>
    <row r="73" spans="1:7" x14ac:dyDescent="0.3">
      <c r="A73" s="237"/>
      <c r="B73" s="98"/>
      <c r="C73" s="98"/>
      <c r="D73" s="90"/>
      <c r="E73" s="90"/>
      <c r="F73" s="295"/>
      <c r="G73" s="295"/>
    </row>
    <row r="74" spans="1:7" x14ac:dyDescent="0.3">
      <c r="A74" s="219"/>
      <c r="B74" s="94"/>
      <c r="C74" s="94" t="s">
        <v>989</v>
      </c>
      <c r="D74" s="93" t="s">
        <v>245</v>
      </c>
      <c r="E74" s="93">
        <v>26</v>
      </c>
      <c r="F74" s="297"/>
      <c r="G74" s="297"/>
    </row>
    <row r="75" spans="1:7" x14ac:dyDescent="0.3">
      <c r="A75" s="237"/>
      <c r="B75" s="98"/>
      <c r="C75" s="98"/>
      <c r="D75" s="90"/>
      <c r="E75" s="90"/>
      <c r="F75" s="295"/>
      <c r="G75" s="295"/>
    </row>
    <row r="76" spans="1:7" ht="22.8" x14ac:dyDescent="0.3">
      <c r="A76" s="219"/>
      <c r="B76" s="94"/>
      <c r="C76" s="94" t="s">
        <v>990</v>
      </c>
      <c r="D76" s="93" t="s">
        <v>245</v>
      </c>
      <c r="E76" s="93">
        <v>26</v>
      </c>
      <c r="F76" s="297"/>
      <c r="G76" s="297"/>
    </row>
    <row r="77" spans="1:7" x14ac:dyDescent="0.3">
      <c r="A77" s="237"/>
      <c r="B77" s="98"/>
      <c r="C77" s="98"/>
      <c r="D77" s="90"/>
      <c r="E77" s="90"/>
      <c r="F77" s="295"/>
      <c r="G77" s="297"/>
    </row>
    <row r="78" spans="1:7" ht="34.200000000000003" x14ac:dyDescent="0.3">
      <c r="A78" s="219"/>
      <c r="B78" s="94"/>
      <c r="C78" s="94" t="s">
        <v>1243</v>
      </c>
      <c r="D78" s="93" t="s">
        <v>245</v>
      </c>
      <c r="E78" s="93">
        <v>3</v>
      </c>
      <c r="F78" s="297"/>
      <c r="G78" s="297"/>
    </row>
    <row r="79" spans="1:7" x14ac:dyDescent="0.3">
      <c r="A79" s="237"/>
      <c r="B79" s="98"/>
      <c r="C79" s="98"/>
      <c r="D79" s="90"/>
      <c r="E79" s="90"/>
      <c r="F79" s="295"/>
      <c r="G79" s="295"/>
    </row>
    <row r="80" spans="1:7" x14ac:dyDescent="0.3">
      <c r="A80" s="182" t="s">
        <v>991</v>
      </c>
      <c r="B80" s="183"/>
      <c r="C80" s="184" t="s">
        <v>1244</v>
      </c>
      <c r="D80" s="185"/>
      <c r="E80" s="185"/>
      <c r="F80" s="459"/>
      <c r="G80" s="460"/>
    </row>
    <row r="81" spans="1:7" ht="85.2" customHeight="1" x14ac:dyDescent="0.3">
      <c r="A81" s="186"/>
      <c r="B81" s="187"/>
      <c r="C81" s="557" t="s">
        <v>992</v>
      </c>
      <c r="D81" s="557"/>
      <c r="E81" s="557"/>
      <c r="F81" s="557"/>
      <c r="G81" s="558"/>
    </row>
    <row r="82" spans="1:7" x14ac:dyDescent="0.3">
      <c r="A82" s="237"/>
      <c r="B82" s="98"/>
      <c r="C82" s="98"/>
      <c r="D82" s="90"/>
      <c r="E82" s="90"/>
      <c r="F82" s="295"/>
      <c r="G82" s="295"/>
    </row>
    <row r="83" spans="1:7" x14ac:dyDescent="0.3">
      <c r="A83" s="249"/>
      <c r="B83" s="157"/>
      <c r="C83" s="157" t="s">
        <v>993</v>
      </c>
      <c r="D83" s="154" t="s">
        <v>12</v>
      </c>
      <c r="E83" s="155">
        <v>1</v>
      </c>
      <c r="F83" s="297"/>
      <c r="G83" s="297"/>
    </row>
    <row r="84" spans="1:7" x14ac:dyDescent="0.3">
      <c r="A84" s="237"/>
      <c r="B84" s="98"/>
      <c r="C84" s="98"/>
      <c r="D84" s="90"/>
      <c r="E84" s="90"/>
      <c r="F84" s="295"/>
      <c r="G84" s="295"/>
    </row>
    <row r="85" spans="1:7" x14ac:dyDescent="0.3">
      <c r="A85" s="249"/>
      <c r="B85" s="157"/>
      <c r="C85" s="157" t="s">
        <v>994</v>
      </c>
      <c r="D85" s="154" t="s">
        <v>12</v>
      </c>
      <c r="E85" s="155">
        <v>1</v>
      </c>
      <c r="F85" s="297"/>
      <c r="G85" s="297"/>
    </row>
    <row r="86" spans="1:7" x14ac:dyDescent="0.3">
      <c r="A86" s="237"/>
      <c r="B86" s="98"/>
      <c r="C86" s="98"/>
      <c r="D86" s="90"/>
      <c r="E86" s="90"/>
      <c r="F86" s="295"/>
      <c r="G86" s="295"/>
    </row>
    <row r="87" spans="1:7" x14ac:dyDescent="0.3">
      <c r="A87" s="123" t="s">
        <v>62</v>
      </c>
      <c r="B87" s="159"/>
      <c r="C87" s="125"/>
      <c r="D87" s="160"/>
      <c r="E87" s="160"/>
      <c r="F87" s="461"/>
      <c r="G87" s="434"/>
    </row>
    <row r="88" spans="1:7" x14ac:dyDescent="0.3">
      <c r="A88" s="9"/>
      <c r="B88" s="9"/>
      <c r="C88" s="127"/>
      <c r="D88" s="126"/>
      <c r="E88" s="126"/>
      <c r="F88" s="462"/>
      <c r="G88" s="462"/>
    </row>
  </sheetData>
  <mergeCells count="7">
    <mergeCell ref="C81:G81"/>
    <mergeCell ref="D40:G40"/>
    <mergeCell ref="D4:G4"/>
    <mergeCell ref="C10:G10"/>
    <mergeCell ref="C7:G7"/>
    <mergeCell ref="C26:G26"/>
    <mergeCell ref="C44:G44"/>
  </mergeCells>
  <pageMargins left="0.39370078740157483" right="0.31496062992125984" top="0.15748031496062992" bottom="7.874015748031496E-2" header="0" footer="0"/>
  <pageSetup paperSize="9" scale="78" fitToHeight="0" orientation="portrait" r:id="rId1"/>
  <rowBreaks count="1" manualBreakCount="1">
    <brk id="3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CD9A-4BBF-4B41-BF5C-05796F69AC9B}">
  <sheetPr>
    <tabColor theme="5" tint="0.59999389629810485"/>
    <pageSetUpPr fitToPage="1"/>
  </sheetPr>
  <dimension ref="A1:H50"/>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51" sqref="A51"/>
    </sheetView>
  </sheetViews>
  <sheetFormatPr defaultRowHeight="14.4" x14ac:dyDescent="0.3"/>
  <cols>
    <col min="1" max="1" width="8.44140625" customWidth="1"/>
    <col min="2" max="2" width="13.109375" customWidth="1"/>
    <col min="3" max="3" width="59.44140625" customWidth="1"/>
    <col min="4" max="4" width="5.33203125" bestFit="1" customWidth="1"/>
    <col min="5" max="5" width="7.21875"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31.2" customHeight="1" x14ac:dyDescent="0.3">
      <c r="A4" s="9"/>
      <c r="B4" s="9"/>
      <c r="C4" s="9"/>
      <c r="D4" s="544" t="s">
        <v>162</v>
      </c>
      <c r="E4" s="545" t="s">
        <v>162</v>
      </c>
      <c r="F4" s="545" t="s">
        <v>162</v>
      </c>
      <c r="G4" s="545" t="s">
        <v>162</v>
      </c>
      <c r="H4" s="3"/>
    </row>
    <row r="5" spans="1:8" ht="22.8" x14ac:dyDescent="0.3">
      <c r="A5" s="11" t="s">
        <v>5</v>
      </c>
      <c r="B5" s="11" t="s">
        <v>0</v>
      </c>
      <c r="C5" s="11" t="s">
        <v>1</v>
      </c>
      <c r="D5" s="11" t="s">
        <v>2</v>
      </c>
      <c r="E5" s="11" t="s">
        <v>3</v>
      </c>
      <c r="F5" s="11" t="s">
        <v>6</v>
      </c>
      <c r="G5" s="12" t="s">
        <v>4</v>
      </c>
      <c r="H5" s="3"/>
    </row>
    <row r="6" spans="1:8" ht="24" x14ac:dyDescent="0.3">
      <c r="A6" s="69" t="s">
        <v>216</v>
      </c>
      <c r="B6" s="122"/>
      <c r="C6" s="122" t="s">
        <v>162</v>
      </c>
      <c r="D6" s="189"/>
      <c r="E6" s="329"/>
      <c r="F6" s="191"/>
      <c r="G6" s="192"/>
    </row>
    <row r="7" spans="1:8" ht="12" customHeight="1" x14ac:dyDescent="0.3">
      <c r="A7" s="212"/>
      <c r="B7" s="96"/>
      <c r="C7" s="96"/>
      <c r="D7" s="96"/>
      <c r="E7" s="330"/>
      <c r="F7" s="96"/>
      <c r="G7" s="193"/>
    </row>
    <row r="8" spans="1:8" ht="36" x14ac:dyDescent="0.3">
      <c r="A8" s="69" t="s">
        <v>217</v>
      </c>
      <c r="B8" s="63"/>
      <c r="C8" s="122" t="s">
        <v>1468</v>
      </c>
      <c r="D8" s="189"/>
      <c r="E8" s="329"/>
      <c r="F8" s="191"/>
      <c r="G8" s="192"/>
    </row>
    <row r="9" spans="1:8" ht="12" customHeight="1" x14ac:dyDescent="0.3">
      <c r="A9" s="212"/>
      <c r="B9" s="96"/>
      <c r="C9" s="96"/>
      <c r="D9" s="96"/>
      <c r="E9" s="330"/>
      <c r="F9" s="96"/>
      <c r="G9" s="193"/>
    </row>
    <row r="10" spans="1:8" ht="22.8" x14ac:dyDescent="0.3">
      <c r="A10" s="210" t="s">
        <v>1388</v>
      </c>
      <c r="B10" s="63"/>
      <c r="C10" s="63" t="s">
        <v>1466</v>
      </c>
      <c r="D10" s="189" t="s">
        <v>619</v>
      </c>
      <c r="E10" s="329"/>
      <c r="F10" s="191" t="s">
        <v>619</v>
      </c>
      <c r="G10" s="192" t="s">
        <v>619</v>
      </c>
    </row>
    <row r="11" spans="1:8" ht="12" customHeight="1" x14ac:dyDescent="0.3">
      <c r="A11" s="212"/>
      <c r="B11" s="96"/>
      <c r="C11" s="96"/>
      <c r="D11" s="96"/>
      <c r="E11" s="330"/>
      <c r="F11" s="96"/>
      <c r="G11" s="193"/>
    </row>
    <row r="12" spans="1:8" ht="22.8" x14ac:dyDescent="0.3">
      <c r="A12" s="210" t="s">
        <v>1389</v>
      </c>
      <c r="B12" s="63" t="s">
        <v>1390</v>
      </c>
      <c r="C12" s="63" t="s">
        <v>1467</v>
      </c>
      <c r="D12" s="189" t="s">
        <v>619</v>
      </c>
      <c r="E12" s="329"/>
      <c r="F12" s="191" t="s">
        <v>619</v>
      </c>
      <c r="G12" s="192" t="s">
        <v>619</v>
      </c>
    </row>
    <row r="13" spans="1:8" ht="12" customHeight="1" x14ac:dyDescent="0.3">
      <c r="A13" s="212"/>
      <c r="B13" s="96"/>
      <c r="C13" s="96"/>
      <c r="D13" s="96"/>
      <c r="E13" s="330"/>
      <c r="F13" s="96"/>
      <c r="G13" s="193"/>
    </row>
    <row r="14" spans="1:8" ht="22.8" x14ac:dyDescent="0.3">
      <c r="A14" s="210" t="s">
        <v>1391</v>
      </c>
      <c r="B14" s="63" t="s">
        <v>1390</v>
      </c>
      <c r="C14" s="63" t="s">
        <v>1471</v>
      </c>
      <c r="D14" s="189" t="s">
        <v>619</v>
      </c>
      <c r="E14" s="329"/>
      <c r="F14" s="191" t="s">
        <v>619</v>
      </c>
      <c r="G14" s="192" t="s">
        <v>619</v>
      </c>
    </row>
    <row r="15" spans="1:8" ht="12" customHeight="1" x14ac:dyDescent="0.3">
      <c r="A15" s="212"/>
      <c r="B15" s="96"/>
      <c r="C15" s="96"/>
      <c r="D15" s="96"/>
      <c r="E15" s="330"/>
      <c r="F15" s="96"/>
      <c r="G15" s="193"/>
    </row>
    <row r="16" spans="1:8" ht="22.8" x14ac:dyDescent="0.3">
      <c r="A16" s="210" t="s">
        <v>1392</v>
      </c>
      <c r="B16" s="63" t="s">
        <v>1390</v>
      </c>
      <c r="C16" s="63" t="s">
        <v>1470</v>
      </c>
      <c r="D16" s="189" t="s">
        <v>619</v>
      </c>
      <c r="E16" s="329"/>
      <c r="F16" s="191" t="s">
        <v>619</v>
      </c>
      <c r="G16" s="192" t="s">
        <v>619</v>
      </c>
    </row>
    <row r="17" spans="1:7" ht="12" customHeight="1" x14ac:dyDescent="0.3">
      <c r="A17" s="212"/>
      <c r="B17" s="96"/>
      <c r="C17" s="96"/>
      <c r="D17" s="96"/>
      <c r="E17" s="330"/>
      <c r="F17" s="96"/>
      <c r="G17" s="193"/>
    </row>
    <row r="18" spans="1:7" x14ac:dyDescent="0.3">
      <c r="A18" s="350" t="s">
        <v>1472</v>
      </c>
      <c r="B18" s="98"/>
      <c r="C18" s="91" t="s">
        <v>1469</v>
      </c>
      <c r="D18" s="98"/>
      <c r="E18" s="329"/>
      <c r="F18" s="98"/>
      <c r="G18" s="218"/>
    </row>
    <row r="19" spans="1:7" ht="12" customHeight="1" x14ac:dyDescent="0.3">
      <c r="A19" s="119"/>
      <c r="B19" s="96"/>
      <c r="C19" s="96"/>
      <c r="D19" s="96"/>
      <c r="E19" s="330"/>
      <c r="F19" s="96"/>
      <c r="G19" s="193"/>
    </row>
    <row r="20" spans="1:7" ht="58.2" x14ac:dyDescent="0.3">
      <c r="A20" s="210" t="s">
        <v>1473</v>
      </c>
      <c r="B20" s="63" t="s">
        <v>1390</v>
      </c>
      <c r="C20" s="63" t="s">
        <v>1476</v>
      </c>
      <c r="D20" s="189" t="s">
        <v>393</v>
      </c>
      <c r="E20" s="329">
        <v>1</v>
      </c>
      <c r="F20" s="228"/>
      <c r="G20" s="192"/>
    </row>
    <row r="21" spans="1:7" ht="12" customHeight="1" x14ac:dyDescent="0.3">
      <c r="A21" s="119"/>
      <c r="B21" s="96"/>
      <c r="C21" s="96"/>
      <c r="D21" s="96"/>
      <c r="E21" s="330"/>
      <c r="F21" s="96"/>
      <c r="G21" s="193"/>
    </row>
    <row r="22" spans="1:7" x14ac:dyDescent="0.3">
      <c r="A22" s="210" t="s">
        <v>1474</v>
      </c>
      <c r="B22" s="63" t="s">
        <v>1390</v>
      </c>
      <c r="C22" s="63" t="s">
        <v>1475</v>
      </c>
      <c r="D22" s="189" t="s">
        <v>393</v>
      </c>
      <c r="E22" s="329">
        <v>1</v>
      </c>
      <c r="F22" s="228"/>
      <c r="G22" s="192"/>
    </row>
    <row r="23" spans="1:7" x14ac:dyDescent="0.3">
      <c r="A23" s="119"/>
      <c r="B23" s="96"/>
      <c r="C23" s="96"/>
      <c r="D23" s="96"/>
      <c r="E23" s="330"/>
      <c r="F23" s="96"/>
      <c r="G23" s="193"/>
    </row>
    <row r="24" spans="1:7" x14ac:dyDescent="0.3">
      <c r="A24" s="69" t="s">
        <v>218</v>
      </c>
      <c r="B24" s="122"/>
      <c r="C24" s="122" t="s">
        <v>1393</v>
      </c>
      <c r="D24" s="331"/>
      <c r="E24" s="332"/>
      <c r="F24" s="333"/>
      <c r="G24" s="334"/>
    </row>
    <row r="25" spans="1:7" ht="12" customHeight="1" x14ac:dyDescent="0.3">
      <c r="A25" s="212"/>
      <c r="B25" s="96"/>
      <c r="C25" s="96"/>
      <c r="D25" s="96"/>
      <c r="E25" s="335"/>
      <c r="F25" s="96"/>
      <c r="G25" s="193"/>
    </row>
    <row r="26" spans="1:7" ht="82.2" customHeight="1" x14ac:dyDescent="0.3">
      <c r="A26" s="210"/>
      <c r="B26" s="63"/>
      <c r="C26" s="63" t="s">
        <v>1394</v>
      </c>
      <c r="D26" s="189"/>
      <c r="E26" s="336"/>
      <c r="F26" s="228"/>
      <c r="G26" s="192"/>
    </row>
    <row r="27" spans="1:7" ht="12" customHeight="1" x14ac:dyDescent="0.3">
      <c r="A27" s="212"/>
      <c r="B27" s="96"/>
      <c r="C27" s="96"/>
      <c r="D27" s="96"/>
      <c r="E27" s="335"/>
      <c r="F27" s="96"/>
      <c r="G27" s="193"/>
    </row>
    <row r="28" spans="1:7" ht="22.8" x14ac:dyDescent="0.3">
      <c r="A28" s="210" t="s">
        <v>1395</v>
      </c>
      <c r="B28" s="63" t="s">
        <v>1396</v>
      </c>
      <c r="C28" s="63" t="s">
        <v>1397</v>
      </c>
      <c r="D28" s="113" t="s">
        <v>1398</v>
      </c>
      <c r="E28" s="294">
        <v>2</v>
      </c>
      <c r="F28" s="228"/>
      <c r="G28" s="192"/>
    </row>
    <row r="29" spans="1:7" ht="12" customHeight="1" x14ac:dyDescent="0.3">
      <c r="A29" s="212"/>
      <c r="B29" s="96"/>
      <c r="C29" s="96"/>
      <c r="D29" s="96"/>
      <c r="E29" s="330"/>
      <c r="F29" s="96"/>
      <c r="G29" s="193"/>
    </row>
    <row r="30" spans="1:7" ht="35.4" customHeight="1" x14ac:dyDescent="0.3">
      <c r="A30" s="210" t="s">
        <v>1399</v>
      </c>
      <c r="B30" s="63" t="s">
        <v>1400</v>
      </c>
      <c r="C30" s="63" t="s">
        <v>1401</v>
      </c>
      <c r="D30" s="113" t="s">
        <v>1398</v>
      </c>
      <c r="E30" s="294">
        <v>2</v>
      </c>
      <c r="F30" s="191"/>
      <c r="G30" s="192"/>
    </row>
    <row r="31" spans="1:7" ht="12" customHeight="1" x14ac:dyDescent="0.3">
      <c r="A31" s="212"/>
      <c r="B31" s="96"/>
      <c r="C31" s="96"/>
      <c r="D31" s="96"/>
      <c r="E31" s="330"/>
      <c r="F31" s="96"/>
      <c r="G31" s="193"/>
    </row>
    <row r="32" spans="1:7" x14ac:dyDescent="0.3">
      <c r="A32" s="337" t="s">
        <v>995</v>
      </c>
      <c r="B32" s="122"/>
      <c r="C32" s="122" t="s">
        <v>1402</v>
      </c>
      <c r="D32" s="70"/>
      <c r="E32" s="338"/>
      <c r="F32" s="339"/>
      <c r="G32" s="334"/>
    </row>
    <row r="33" spans="1:7" ht="12" customHeight="1" x14ac:dyDescent="0.3">
      <c r="A33" s="212"/>
      <c r="B33" s="96"/>
      <c r="C33" s="96"/>
      <c r="D33" s="96"/>
      <c r="E33" s="330"/>
      <c r="F33" s="96"/>
      <c r="G33" s="193"/>
    </row>
    <row r="34" spans="1:7" ht="34.200000000000003" x14ac:dyDescent="0.3">
      <c r="A34" s="210"/>
      <c r="B34" s="63"/>
      <c r="C34" s="63" t="s">
        <v>1403</v>
      </c>
      <c r="D34" s="189"/>
      <c r="E34" s="329"/>
      <c r="F34" s="191"/>
      <c r="G34" s="192"/>
    </row>
    <row r="35" spans="1:7" ht="12" customHeight="1" x14ac:dyDescent="0.3">
      <c r="A35" s="212"/>
      <c r="B35" s="96"/>
      <c r="C35" s="96"/>
      <c r="D35" s="96"/>
      <c r="E35" s="330"/>
      <c r="F35" s="96"/>
      <c r="G35" s="193"/>
    </row>
    <row r="36" spans="1:7" ht="22.8" x14ac:dyDescent="0.3">
      <c r="A36" s="210" t="s">
        <v>1404</v>
      </c>
      <c r="B36" s="63" t="s">
        <v>1390</v>
      </c>
      <c r="C36" s="63" t="s">
        <v>1405</v>
      </c>
      <c r="D36" s="113" t="s">
        <v>263</v>
      </c>
      <c r="E36" s="294">
        <v>3000</v>
      </c>
      <c r="F36" s="191"/>
      <c r="G36" s="192"/>
    </row>
    <row r="37" spans="1:7" ht="12" customHeight="1" x14ac:dyDescent="0.3">
      <c r="A37" s="212"/>
      <c r="B37" s="96"/>
      <c r="C37" s="96"/>
      <c r="D37" s="96"/>
      <c r="E37" s="330"/>
      <c r="F37" s="96"/>
      <c r="G37" s="193"/>
    </row>
    <row r="38" spans="1:7" ht="22.8" x14ac:dyDescent="0.3">
      <c r="A38" s="210" t="s">
        <v>1406</v>
      </c>
      <c r="B38" s="63" t="s">
        <v>1390</v>
      </c>
      <c r="C38" s="63" t="s">
        <v>1407</v>
      </c>
      <c r="D38" s="113" t="s">
        <v>1398</v>
      </c>
      <c r="E38" s="294">
        <v>410</v>
      </c>
      <c r="F38" s="191"/>
      <c r="G38" s="192"/>
    </row>
    <row r="39" spans="1:7" ht="12" customHeight="1" x14ac:dyDescent="0.3">
      <c r="A39" s="212"/>
      <c r="B39" s="96"/>
      <c r="C39" s="96"/>
      <c r="D39" s="96"/>
      <c r="E39" s="335"/>
      <c r="F39" s="96"/>
      <c r="G39" s="193"/>
    </row>
    <row r="40" spans="1:7" ht="22.8" x14ac:dyDescent="0.3">
      <c r="A40" s="210" t="s">
        <v>1408</v>
      </c>
      <c r="B40" s="63" t="s">
        <v>1390</v>
      </c>
      <c r="C40" s="63" t="s">
        <v>1409</v>
      </c>
      <c r="D40" s="189" t="s">
        <v>263</v>
      </c>
      <c r="E40" s="294">
        <v>200</v>
      </c>
      <c r="F40" s="191"/>
      <c r="G40" s="192"/>
    </row>
    <row r="41" spans="1:7" ht="12" customHeight="1" x14ac:dyDescent="0.3">
      <c r="A41" s="212"/>
      <c r="B41" s="96"/>
      <c r="C41" s="96"/>
      <c r="D41" s="96"/>
      <c r="E41" s="335"/>
      <c r="F41" s="96"/>
      <c r="G41" s="193"/>
    </row>
    <row r="42" spans="1:7" x14ac:dyDescent="0.3">
      <c r="A42" s="210" t="s">
        <v>1410</v>
      </c>
      <c r="B42" s="63" t="s">
        <v>1390</v>
      </c>
      <c r="C42" s="63" t="s">
        <v>1411</v>
      </c>
      <c r="D42" s="189" t="s">
        <v>1398</v>
      </c>
      <c r="E42" s="294">
        <v>4</v>
      </c>
      <c r="F42" s="191"/>
      <c r="G42" s="192"/>
    </row>
    <row r="43" spans="1:7" ht="12" customHeight="1" x14ac:dyDescent="0.3">
      <c r="A43" s="212"/>
      <c r="B43" s="96"/>
      <c r="C43" s="96"/>
      <c r="D43" s="96"/>
      <c r="E43" s="335"/>
      <c r="F43" s="96"/>
      <c r="G43" s="193"/>
    </row>
    <row r="44" spans="1:7" ht="17.399999999999999" customHeight="1" x14ac:dyDescent="0.3">
      <c r="A44" s="69" t="s">
        <v>996</v>
      </c>
      <c r="B44" s="122"/>
      <c r="C44" s="122" t="s">
        <v>1478</v>
      </c>
      <c r="D44" s="189"/>
      <c r="E44" s="336"/>
      <c r="F44" s="191"/>
      <c r="G44" s="192"/>
    </row>
    <row r="45" spans="1:7" ht="12" customHeight="1" x14ac:dyDescent="0.3">
      <c r="A45" s="212"/>
      <c r="B45" s="96"/>
      <c r="C45" s="96"/>
      <c r="D45" s="96"/>
      <c r="E45" s="335"/>
      <c r="F45" s="96"/>
      <c r="G45" s="193"/>
    </row>
    <row r="46" spans="1:7" ht="34.200000000000003" x14ac:dyDescent="0.3">
      <c r="A46" s="210"/>
      <c r="B46" s="63"/>
      <c r="C46" s="63" t="s">
        <v>1412</v>
      </c>
      <c r="D46" s="189"/>
      <c r="E46" s="336"/>
      <c r="F46" s="191"/>
      <c r="G46" s="192"/>
    </row>
    <row r="47" spans="1:7" ht="12" customHeight="1" x14ac:dyDescent="0.3">
      <c r="A47" s="212"/>
      <c r="B47" s="96"/>
      <c r="C47" s="96"/>
      <c r="D47" s="96"/>
      <c r="E47" s="335"/>
      <c r="F47" s="96"/>
      <c r="G47" s="193"/>
    </row>
    <row r="48" spans="1:7" ht="22.8" x14ac:dyDescent="0.3">
      <c r="A48" s="210" t="s">
        <v>1413</v>
      </c>
      <c r="B48" s="63" t="s">
        <v>1414</v>
      </c>
      <c r="C48" s="63" t="s">
        <v>1477</v>
      </c>
      <c r="D48" s="113" t="s">
        <v>393</v>
      </c>
      <c r="E48" s="294">
        <v>2</v>
      </c>
      <c r="F48" s="191"/>
      <c r="G48" s="192"/>
    </row>
    <row r="49" spans="1:7" ht="12" customHeight="1" x14ac:dyDescent="0.3">
      <c r="A49" s="212"/>
      <c r="B49" s="96"/>
      <c r="C49" s="96"/>
      <c r="D49" s="96"/>
      <c r="E49" s="330"/>
      <c r="F49" s="96"/>
      <c r="G49" s="193"/>
    </row>
    <row r="50" spans="1:7" x14ac:dyDescent="0.3">
      <c r="A50" s="123" t="s">
        <v>62</v>
      </c>
      <c r="B50" s="159"/>
      <c r="C50" s="125"/>
      <c r="D50" s="160"/>
      <c r="E50" s="340"/>
      <c r="F50" s="199"/>
      <c r="G50" s="200"/>
    </row>
  </sheetData>
  <mergeCells count="1">
    <mergeCell ref="D4:G4"/>
  </mergeCells>
  <pageMargins left="0.39370078740157483" right="0.31496062992125984" top="0.15748031496062992" bottom="7.874015748031496E-2" header="0" footer="0"/>
  <pageSetup paperSize="9" scale="77"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85BD9-966F-4F37-95C8-1FF508412491}">
  <sheetPr>
    <tabColor theme="5" tint="0.59999389629810485"/>
    <pageSetUpPr fitToPage="1"/>
  </sheetPr>
  <dimension ref="A1:H78"/>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77" sqref="A77"/>
    </sheetView>
  </sheetViews>
  <sheetFormatPr defaultRowHeight="14.4" x14ac:dyDescent="0.3"/>
  <cols>
    <col min="1" max="1" width="7.44140625" customWidth="1"/>
    <col min="2" max="2" width="13.109375" customWidth="1"/>
    <col min="3" max="3" width="67.88671875" customWidth="1"/>
    <col min="4" max="4" width="7.77734375" bestFit="1" customWidth="1"/>
    <col min="5" max="5" width="5" bestFit="1"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31.2" customHeight="1" x14ac:dyDescent="0.3">
      <c r="A4" s="9"/>
      <c r="B4" s="9"/>
      <c r="C4" s="9"/>
      <c r="D4" s="544" t="s">
        <v>163</v>
      </c>
      <c r="E4" s="545" t="s">
        <v>163</v>
      </c>
      <c r="F4" s="545" t="s">
        <v>163</v>
      </c>
      <c r="G4" s="545" t="s">
        <v>163</v>
      </c>
      <c r="H4" s="3"/>
    </row>
    <row r="5" spans="1:8" ht="22.8" x14ac:dyDescent="0.3">
      <c r="A5" s="11" t="s">
        <v>5</v>
      </c>
      <c r="B5" s="11" t="s">
        <v>0</v>
      </c>
      <c r="C5" s="11" t="s">
        <v>1</v>
      </c>
      <c r="D5" s="11" t="s">
        <v>2</v>
      </c>
      <c r="E5" s="11" t="s">
        <v>3</v>
      </c>
      <c r="F5" s="11" t="s">
        <v>6</v>
      </c>
      <c r="G5" s="12" t="s">
        <v>4</v>
      </c>
      <c r="H5" s="3"/>
    </row>
    <row r="6" spans="1:8" ht="36" x14ac:dyDescent="0.3">
      <c r="A6" s="517" t="s">
        <v>219</v>
      </c>
      <c r="B6" s="517"/>
      <c r="C6" s="517" t="s">
        <v>997</v>
      </c>
      <c r="D6" s="518"/>
      <c r="E6" s="519"/>
      <c r="F6" s="520"/>
      <c r="G6" s="520"/>
    </row>
    <row r="7" spans="1:8" x14ac:dyDescent="0.3">
      <c r="A7" s="69"/>
      <c r="B7" s="69"/>
      <c r="C7" s="69"/>
      <c r="D7" s="213"/>
      <c r="E7" s="214"/>
      <c r="F7" s="521"/>
      <c r="G7" s="521"/>
    </row>
    <row r="8" spans="1:8" ht="58.2" customHeight="1" x14ac:dyDescent="0.3">
      <c r="A8" s="212"/>
      <c r="B8" s="212" t="s">
        <v>1245</v>
      </c>
      <c r="C8" s="219" t="s">
        <v>998</v>
      </c>
      <c r="D8" s="212"/>
      <c r="E8" s="212"/>
      <c r="F8" s="522"/>
      <c r="G8" s="522"/>
    </row>
    <row r="9" spans="1:8" x14ac:dyDescent="0.3">
      <c r="A9" s="237"/>
      <c r="B9" s="239"/>
      <c r="C9" s="237"/>
      <c r="D9" s="237"/>
      <c r="E9" s="237"/>
      <c r="F9" s="523"/>
      <c r="G9" s="523"/>
    </row>
    <row r="10" spans="1:8" x14ac:dyDescent="0.3">
      <c r="A10" s="517"/>
      <c r="B10" s="517"/>
      <c r="C10" s="517" t="s">
        <v>999</v>
      </c>
      <c r="D10" s="518"/>
      <c r="E10" s="519"/>
      <c r="F10" s="520"/>
      <c r="G10" s="520"/>
    </row>
    <row r="11" spans="1:8" ht="82.2" customHeight="1" x14ac:dyDescent="0.3">
      <c r="A11" s="219"/>
      <c r="B11" s="219" t="s">
        <v>1000</v>
      </c>
      <c r="C11" s="527" t="s">
        <v>1001</v>
      </c>
      <c r="D11" s="219"/>
      <c r="E11" s="219"/>
      <c r="F11" s="528"/>
      <c r="G11" s="528" t="s">
        <v>619</v>
      </c>
    </row>
    <row r="12" spans="1:8" x14ac:dyDescent="0.3">
      <c r="A12" s="237"/>
      <c r="B12" s="237"/>
      <c r="C12" s="237"/>
      <c r="D12" s="237"/>
      <c r="E12" s="237"/>
      <c r="F12" s="523"/>
      <c r="G12" s="524"/>
    </row>
    <row r="13" spans="1:8" ht="93.6" customHeight="1" x14ac:dyDescent="0.3">
      <c r="A13" s="219"/>
      <c r="B13" s="219" t="s">
        <v>1002</v>
      </c>
      <c r="C13" s="527" t="s">
        <v>1003</v>
      </c>
      <c r="D13" s="219"/>
      <c r="E13" s="219"/>
      <c r="F13" s="528"/>
      <c r="G13" s="528" t="s">
        <v>619</v>
      </c>
    </row>
    <row r="14" spans="1:8" x14ac:dyDescent="0.3">
      <c r="A14" s="237"/>
      <c r="B14" s="237"/>
      <c r="C14" s="237"/>
      <c r="D14" s="237"/>
      <c r="E14" s="237"/>
      <c r="F14" s="523"/>
      <c r="G14" s="524"/>
    </row>
    <row r="15" spans="1:8" ht="88.8" customHeight="1" x14ac:dyDescent="0.3">
      <c r="A15" s="219"/>
      <c r="B15" s="219" t="s">
        <v>1004</v>
      </c>
      <c r="C15" s="527" t="s">
        <v>1005</v>
      </c>
      <c r="D15" s="219"/>
      <c r="E15" s="219"/>
      <c r="F15" s="528"/>
      <c r="G15" s="528" t="s">
        <v>619</v>
      </c>
    </row>
    <row r="16" spans="1:8" x14ac:dyDescent="0.3">
      <c r="A16" s="237"/>
      <c r="B16" s="237"/>
      <c r="C16" s="237"/>
      <c r="D16" s="237"/>
      <c r="E16" s="237"/>
      <c r="F16" s="523"/>
      <c r="G16" s="524"/>
    </row>
    <row r="17" spans="1:7" ht="85.8" customHeight="1" x14ac:dyDescent="0.3">
      <c r="A17" s="219"/>
      <c r="B17" s="219" t="s">
        <v>1006</v>
      </c>
      <c r="C17" s="527" t="s">
        <v>1007</v>
      </c>
      <c r="D17" s="219"/>
      <c r="E17" s="219"/>
      <c r="F17" s="528"/>
      <c r="G17" s="528" t="s">
        <v>619</v>
      </c>
    </row>
    <row r="18" spans="1:7" x14ac:dyDescent="0.3">
      <c r="A18" s="237"/>
      <c r="B18" s="237"/>
      <c r="C18" s="237"/>
      <c r="D18" s="237"/>
      <c r="E18" s="237"/>
      <c r="F18" s="525"/>
      <c r="G18" s="525"/>
    </row>
    <row r="19" spans="1:7" x14ac:dyDescent="0.3">
      <c r="A19" s="235" t="s">
        <v>220</v>
      </c>
      <c r="B19" s="212"/>
      <c r="C19" s="235" t="s">
        <v>1008</v>
      </c>
      <c r="D19" s="212"/>
      <c r="E19" s="212"/>
      <c r="F19" s="526"/>
      <c r="G19" s="526"/>
    </row>
    <row r="20" spans="1:7" x14ac:dyDescent="0.3">
      <c r="A20" s="237"/>
      <c r="B20" s="237"/>
      <c r="C20" s="233"/>
      <c r="D20" s="237"/>
      <c r="E20" s="237"/>
      <c r="F20" s="525"/>
      <c r="G20" s="525"/>
    </row>
    <row r="21" spans="1:7" ht="58.2" customHeight="1" x14ac:dyDescent="0.3">
      <c r="A21" s="219" t="s">
        <v>1421</v>
      </c>
      <c r="B21" s="219" t="s">
        <v>1009</v>
      </c>
      <c r="C21" s="527" t="s">
        <v>1010</v>
      </c>
      <c r="D21" s="219" t="s">
        <v>245</v>
      </c>
      <c r="E21" s="219">
        <v>5</v>
      </c>
      <c r="F21" s="528"/>
      <c r="G21" s="528"/>
    </row>
    <row r="22" spans="1:7" x14ac:dyDescent="0.3">
      <c r="A22" s="237"/>
      <c r="B22" s="237"/>
      <c r="C22" s="233"/>
      <c r="D22" s="237"/>
      <c r="E22" s="237"/>
      <c r="F22" s="525"/>
      <c r="G22" s="525"/>
    </row>
    <row r="23" spans="1:7" ht="22.8" x14ac:dyDescent="0.3">
      <c r="A23" s="219" t="s">
        <v>1422</v>
      </c>
      <c r="B23" s="212"/>
      <c r="C23" s="212" t="s">
        <v>1453</v>
      </c>
      <c r="D23" s="212" t="s">
        <v>245</v>
      </c>
      <c r="E23" s="212">
        <v>5</v>
      </c>
      <c r="F23" s="526"/>
      <c r="G23" s="528"/>
    </row>
    <row r="24" spans="1:7" x14ac:dyDescent="0.3">
      <c r="A24" s="237"/>
      <c r="B24" s="237"/>
      <c r="C24" s="237"/>
      <c r="D24" s="237"/>
      <c r="E24" s="237"/>
      <c r="F24" s="525"/>
      <c r="G24" s="525"/>
    </row>
    <row r="25" spans="1:7" x14ac:dyDescent="0.3">
      <c r="A25" s="235" t="s">
        <v>221</v>
      </c>
      <c r="B25" s="212" t="s">
        <v>1011</v>
      </c>
      <c r="C25" s="529" t="s">
        <v>1012</v>
      </c>
      <c r="D25" s="212"/>
      <c r="E25" s="212"/>
      <c r="F25" s="526"/>
      <c r="G25" s="528"/>
    </row>
    <row r="26" spans="1:7" x14ac:dyDescent="0.3">
      <c r="A26" s="237"/>
      <c r="B26" s="237"/>
      <c r="C26" s="233"/>
      <c r="D26" s="237"/>
      <c r="E26" s="237"/>
      <c r="F26" s="525"/>
      <c r="G26" s="525"/>
    </row>
    <row r="27" spans="1:7" ht="45.6" x14ac:dyDescent="0.3">
      <c r="A27" s="212" t="s">
        <v>1423</v>
      </c>
      <c r="B27" s="212" t="s">
        <v>1013</v>
      </c>
      <c r="C27" s="527" t="s">
        <v>1246</v>
      </c>
      <c r="D27" s="212" t="s">
        <v>245</v>
      </c>
      <c r="E27" s="219">
        <v>15</v>
      </c>
      <c r="F27" s="526"/>
      <c r="G27" s="528"/>
    </row>
    <row r="28" spans="1:7" x14ac:dyDescent="0.3">
      <c r="A28" s="237"/>
      <c r="B28" s="237"/>
      <c r="C28" s="530"/>
      <c r="D28" s="237"/>
      <c r="E28" s="237"/>
      <c r="F28" s="525"/>
      <c r="G28" s="525"/>
    </row>
    <row r="29" spans="1:7" ht="22.8" x14ac:dyDescent="0.3">
      <c r="A29" s="212" t="s">
        <v>1424</v>
      </c>
      <c r="B29" s="212"/>
      <c r="C29" s="527" t="s">
        <v>1247</v>
      </c>
      <c r="D29" s="212" t="s">
        <v>245</v>
      </c>
      <c r="E29" s="219">
        <v>5</v>
      </c>
      <c r="F29" s="526"/>
      <c r="G29" s="528"/>
    </row>
    <row r="30" spans="1:7" x14ac:dyDescent="0.3">
      <c r="A30" s="237"/>
      <c r="B30" s="237"/>
      <c r="C30" s="237"/>
      <c r="D30" s="237"/>
      <c r="E30" s="237"/>
      <c r="F30" s="525"/>
      <c r="G30" s="525"/>
    </row>
    <row r="31" spans="1:7" ht="22.8" x14ac:dyDescent="0.3">
      <c r="A31" s="212" t="s">
        <v>1425</v>
      </c>
      <c r="B31" s="212"/>
      <c r="C31" s="212" t="s">
        <v>1014</v>
      </c>
      <c r="D31" s="212" t="s">
        <v>245</v>
      </c>
      <c r="E31" s="212">
        <v>20</v>
      </c>
      <c r="F31" s="526"/>
      <c r="G31" s="528"/>
    </row>
    <row r="32" spans="1:7" ht="12" customHeight="1" x14ac:dyDescent="0.3">
      <c r="A32" s="33"/>
      <c r="B32" s="34"/>
      <c r="C32" s="34"/>
      <c r="D32" s="34"/>
      <c r="E32" s="397"/>
      <c r="F32" s="34"/>
      <c r="G32" s="40"/>
    </row>
    <row r="33" spans="1:7" x14ac:dyDescent="0.3">
      <c r="A33" s="24" t="s">
        <v>39</v>
      </c>
      <c r="B33" s="25"/>
      <c r="C33" s="26"/>
      <c r="D33" s="27"/>
      <c r="E33" s="199"/>
      <c r="F33" s="28"/>
      <c r="G33" s="37"/>
    </row>
    <row r="34" spans="1:7" ht="10.199999999999999" customHeight="1" x14ac:dyDescent="0.3">
      <c r="A34" s="9"/>
      <c r="B34" s="9"/>
      <c r="C34" s="30"/>
      <c r="D34" s="9"/>
      <c r="E34" s="9"/>
      <c r="F34" s="9"/>
      <c r="G34" s="9"/>
    </row>
    <row r="35" spans="1:7" x14ac:dyDescent="0.3">
      <c r="A35" s="35" t="str">
        <f>$A$1</f>
        <v xml:space="preserve">TSHIAME WWTW REFURBISHMENT </v>
      </c>
      <c r="B35" s="32"/>
      <c r="C35" s="32"/>
      <c r="D35" s="32"/>
      <c r="E35" s="32"/>
      <c r="F35" s="32"/>
      <c r="G35" s="32"/>
    </row>
    <row r="36" spans="1:7" x14ac:dyDescent="0.3">
      <c r="A36" s="31" t="s">
        <v>40</v>
      </c>
      <c r="B36" s="32"/>
      <c r="C36" s="32"/>
      <c r="D36" s="32"/>
      <c r="E36" s="32"/>
      <c r="F36" s="32"/>
      <c r="G36" s="32"/>
    </row>
    <row r="37" spans="1:7" ht="25.8" customHeight="1" x14ac:dyDescent="0.3">
      <c r="A37" s="9"/>
      <c r="B37" s="9"/>
      <c r="C37" s="9"/>
      <c r="D37" s="544" t="s">
        <v>163</v>
      </c>
      <c r="E37" s="545" t="s">
        <v>173</v>
      </c>
      <c r="F37" s="545" t="s">
        <v>173</v>
      </c>
      <c r="G37" s="545" t="s">
        <v>173</v>
      </c>
    </row>
    <row r="38" spans="1:7" ht="22.8" x14ac:dyDescent="0.3">
      <c r="A38" s="11" t="s">
        <v>5</v>
      </c>
      <c r="B38" s="11" t="s">
        <v>0</v>
      </c>
      <c r="C38" s="11" t="s">
        <v>1</v>
      </c>
      <c r="D38" s="11" t="s">
        <v>2</v>
      </c>
      <c r="E38" s="4" t="s">
        <v>3</v>
      </c>
      <c r="F38" s="11" t="s">
        <v>6</v>
      </c>
      <c r="G38" s="12" t="s">
        <v>4</v>
      </c>
    </row>
    <row r="39" spans="1:7" x14ac:dyDescent="0.3">
      <c r="A39" s="24" t="s">
        <v>41</v>
      </c>
      <c r="B39" s="25"/>
      <c r="C39" s="26"/>
      <c r="D39" s="27"/>
      <c r="E39" s="199"/>
      <c r="F39" s="28"/>
      <c r="G39" s="29"/>
    </row>
    <row r="40" spans="1:7" x14ac:dyDescent="0.3">
      <c r="A40" s="233"/>
      <c r="B40" s="90"/>
      <c r="C40" s="98"/>
      <c r="D40" s="92"/>
      <c r="E40" s="92"/>
      <c r="F40" s="436"/>
      <c r="G40" s="437"/>
    </row>
    <row r="41" spans="1:7" x14ac:dyDescent="0.3">
      <c r="A41" s="235" t="s">
        <v>1015</v>
      </c>
      <c r="B41" s="235" t="s">
        <v>1011</v>
      </c>
      <c r="C41" s="235" t="s">
        <v>1016</v>
      </c>
      <c r="D41" s="212"/>
      <c r="E41" s="212"/>
      <c r="F41" s="526"/>
      <c r="G41" s="528"/>
    </row>
    <row r="42" spans="1:7" x14ac:dyDescent="0.3">
      <c r="A42" s="210"/>
      <c r="B42" s="69"/>
      <c r="C42" s="69"/>
      <c r="D42" s="213"/>
      <c r="E42" s="214"/>
      <c r="F42" s="531"/>
      <c r="G42" s="525"/>
    </row>
    <row r="43" spans="1:7" ht="22.8" x14ac:dyDescent="0.3">
      <c r="A43" s="212" t="s">
        <v>1426</v>
      </c>
      <c r="B43" s="212" t="s">
        <v>1017</v>
      </c>
      <c r="C43" s="212" t="s">
        <v>1018</v>
      </c>
      <c r="D43" s="212" t="s">
        <v>245</v>
      </c>
      <c r="E43" s="212">
        <v>12</v>
      </c>
      <c r="F43" s="526"/>
      <c r="G43" s="528"/>
    </row>
    <row r="44" spans="1:7" x14ac:dyDescent="0.3">
      <c r="A44" s="237"/>
      <c r="B44" s="237"/>
      <c r="C44" s="237"/>
      <c r="D44" s="237"/>
      <c r="E44" s="237"/>
      <c r="F44" s="525"/>
      <c r="G44" s="525"/>
    </row>
    <row r="45" spans="1:7" ht="22.8" x14ac:dyDescent="0.3">
      <c r="A45" s="212"/>
      <c r="B45" s="212"/>
      <c r="C45" s="212" t="s">
        <v>1019</v>
      </c>
      <c r="D45" s="212" t="s">
        <v>245</v>
      </c>
      <c r="E45" s="212">
        <v>12</v>
      </c>
      <c r="F45" s="526"/>
      <c r="G45" s="528"/>
    </row>
    <row r="46" spans="1:7" x14ac:dyDescent="0.3">
      <c r="A46" s="237"/>
      <c r="B46" s="237"/>
      <c r="C46" s="237"/>
      <c r="D46" s="237"/>
      <c r="E46" s="237"/>
      <c r="F46" s="525"/>
      <c r="G46" s="525"/>
    </row>
    <row r="47" spans="1:7" ht="22.8" x14ac:dyDescent="0.3">
      <c r="A47" s="212" t="s">
        <v>1427</v>
      </c>
      <c r="B47" s="212" t="s">
        <v>1020</v>
      </c>
      <c r="C47" s="212" t="s">
        <v>1021</v>
      </c>
      <c r="D47" s="212" t="s">
        <v>245</v>
      </c>
      <c r="E47" s="212">
        <v>2</v>
      </c>
      <c r="F47" s="526"/>
      <c r="G47" s="528"/>
    </row>
    <row r="48" spans="1:7" x14ac:dyDescent="0.3">
      <c r="A48" s="237"/>
      <c r="B48" s="237"/>
      <c r="C48" s="237"/>
      <c r="D48" s="237"/>
      <c r="E48" s="237"/>
      <c r="F48" s="525"/>
      <c r="G48" s="525"/>
    </row>
    <row r="49" spans="1:7" ht="33" customHeight="1" x14ac:dyDescent="0.3">
      <c r="A49" s="219" t="s">
        <v>1428</v>
      </c>
      <c r="B49" s="219"/>
      <c r="C49" s="219" t="s">
        <v>1022</v>
      </c>
      <c r="D49" s="219" t="s">
        <v>245</v>
      </c>
      <c r="E49" s="219">
        <v>2</v>
      </c>
      <c r="F49" s="528"/>
      <c r="G49" s="528"/>
    </row>
    <row r="50" spans="1:7" x14ac:dyDescent="0.3">
      <c r="A50" s="237"/>
      <c r="B50" s="237"/>
      <c r="C50" s="237"/>
      <c r="D50" s="237"/>
      <c r="E50" s="237"/>
      <c r="F50" s="525"/>
      <c r="G50" s="525"/>
    </row>
    <row r="51" spans="1:7" ht="22.8" x14ac:dyDescent="0.3">
      <c r="A51" s="219" t="s">
        <v>1429</v>
      </c>
      <c r="B51" s="219"/>
      <c r="C51" s="219" t="s">
        <v>1023</v>
      </c>
      <c r="D51" s="219" t="s">
        <v>852</v>
      </c>
      <c r="E51" s="219">
        <v>200</v>
      </c>
      <c r="F51" s="528"/>
      <c r="G51" s="528"/>
    </row>
    <row r="52" spans="1:7" x14ac:dyDescent="0.3">
      <c r="A52" s="233"/>
      <c r="B52" s="237"/>
      <c r="C52" s="237"/>
      <c r="D52" s="237"/>
      <c r="E52" s="237"/>
      <c r="F52" s="525"/>
      <c r="G52" s="525"/>
    </row>
    <row r="53" spans="1:7" x14ac:dyDescent="0.3">
      <c r="A53" s="235" t="s">
        <v>1024</v>
      </c>
      <c r="B53" s="235" t="s">
        <v>1011</v>
      </c>
      <c r="C53" s="235" t="s">
        <v>1025</v>
      </c>
      <c r="D53" s="212"/>
      <c r="E53" s="212"/>
      <c r="F53" s="526"/>
      <c r="G53" s="528"/>
    </row>
    <row r="54" spans="1:7" x14ac:dyDescent="0.3">
      <c r="A54" s="233"/>
      <c r="B54" s="237"/>
      <c r="C54" s="233"/>
      <c r="D54" s="237"/>
      <c r="E54" s="237"/>
      <c r="F54" s="525"/>
      <c r="G54" s="525"/>
    </row>
    <row r="55" spans="1:7" ht="22.8" x14ac:dyDescent="0.3">
      <c r="A55" s="212" t="s">
        <v>1430</v>
      </c>
      <c r="B55" s="212" t="s">
        <v>1026</v>
      </c>
      <c r="C55" s="212" t="s">
        <v>1027</v>
      </c>
      <c r="D55" s="212" t="s">
        <v>245</v>
      </c>
      <c r="E55" s="212">
        <v>10</v>
      </c>
      <c r="F55" s="526"/>
      <c r="G55" s="528"/>
    </row>
    <row r="56" spans="1:7" x14ac:dyDescent="0.3">
      <c r="A56" s="210"/>
      <c r="B56" s="210"/>
      <c r="C56" s="210"/>
      <c r="D56" s="213"/>
      <c r="E56" s="214"/>
      <c r="F56" s="531"/>
      <c r="G56" s="525"/>
    </row>
    <row r="57" spans="1:7" x14ac:dyDescent="0.3">
      <c r="A57" s="249" t="s">
        <v>1431</v>
      </c>
      <c r="B57" s="249"/>
      <c r="C57" s="249" t="s">
        <v>1248</v>
      </c>
      <c r="D57" s="212" t="s">
        <v>245</v>
      </c>
      <c r="E57" s="532">
        <v>10</v>
      </c>
      <c r="F57" s="533"/>
      <c r="G57" s="528"/>
    </row>
    <row r="58" spans="1:7" x14ac:dyDescent="0.3">
      <c r="A58" s="69"/>
      <c r="B58" s="210"/>
      <c r="C58" s="210"/>
      <c r="D58" s="213"/>
      <c r="E58" s="214"/>
      <c r="F58" s="531"/>
      <c r="G58" s="525"/>
    </row>
    <row r="59" spans="1:7" x14ac:dyDescent="0.3">
      <c r="A59" s="212" t="s">
        <v>1432</v>
      </c>
      <c r="B59" s="212"/>
      <c r="C59" s="212" t="s">
        <v>1028</v>
      </c>
      <c r="D59" s="212" t="s">
        <v>852</v>
      </c>
      <c r="E59" s="212">
        <v>100</v>
      </c>
      <c r="F59" s="526"/>
      <c r="G59" s="528"/>
    </row>
    <row r="60" spans="1:7" x14ac:dyDescent="0.3">
      <c r="A60" s="237"/>
      <c r="B60" s="237"/>
      <c r="C60" s="237"/>
      <c r="D60" s="237"/>
      <c r="E60" s="237"/>
      <c r="F60" s="525"/>
      <c r="G60" s="525"/>
    </row>
    <row r="61" spans="1:7" ht="22.8" x14ac:dyDescent="0.3">
      <c r="A61" s="212" t="s">
        <v>1429</v>
      </c>
      <c r="B61" s="219"/>
      <c r="C61" s="212" t="s">
        <v>1249</v>
      </c>
      <c r="D61" s="212" t="s">
        <v>852</v>
      </c>
      <c r="E61" s="212">
        <v>200</v>
      </c>
      <c r="F61" s="526"/>
      <c r="G61" s="528"/>
    </row>
    <row r="62" spans="1:7" x14ac:dyDescent="0.3">
      <c r="A62" s="237"/>
      <c r="B62" s="237"/>
      <c r="C62" s="237"/>
      <c r="D62" s="237"/>
      <c r="E62" s="237"/>
      <c r="F62" s="525"/>
      <c r="G62" s="525"/>
    </row>
    <row r="63" spans="1:7" ht="46.2" customHeight="1" x14ac:dyDescent="0.3">
      <c r="A63" s="234" t="s">
        <v>1433</v>
      </c>
      <c r="B63" s="219" t="s">
        <v>1029</v>
      </c>
      <c r="C63" s="234" t="s">
        <v>1030</v>
      </c>
      <c r="D63" s="219"/>
      <c r="E63" s="219"/>
      <c r="F63" s="528"/>
      <c r="G63" s="528"/>
    </row>
    <row r="64" spans="1:7" x14ac:dyDescent="0.3">
      <c r="A64" s="237"/>
      <c r="B64" s="237"/>
      <c r="C64" s="237"/>
      <c r="D64" s="237"/>
      <c r="E64" s="237"/>
      <c r="F64" s="525"/>
      <c r="G64" s="525"/>
    </row>
    <row r="65" spans="1:7" ht="22.8" x14ac:dyDescent="0.3">
      <c r="A65" s="249" t="s">
        <v>1434</v>
      </c>
      <c r="B65" s="240"/>
      <c r="C65" s="219" t="s">
        <v>1031</v>
      </c>
      <c r="D65" s="534" t="s">
        <v>245</v>
      </c>
      <c r="E65" s="219">
        <v>1</v>
      </c>
      <c r="F65" s="528"/>
      <c r="G65" s="528"/>
    </row>
    <row r="66" spans="1:7" x14ac:dyDescent="0.3">
      <c r="A66" s="252"/>
      <c r="B66" s="252"/>
      <c r="C66" s="252"/>
      <c r="D66" s="252"/>
      <c r="E66" s="252"/>
      <c r="F66" s="535"/>
      <c r="G66" s="525"/>
    </row>
    <row r="67" spans="1:7" ht="33" customHeight="1" x14ac:dyDescent="0.3">
      <c r="A67" s="249" t="s">
        <v>1435</v>
      </c>
      <c r="B67" s="249" t="s">
        <v>1032</v>
      </c>
      <c r="C67" s="219" t="s">
        <v>1033</v>
      </c>
      <c r="D67" s="536" t="s">
        <v>245</v>
      </c>
      <c r="E67" s="532">
        <v>1</v>
      </c>
      <c r="F67" s="533"/>
      <c r="G67" s="528"/>
    </row>
    <row r="68" spans="1:7" x14ac:dyDescent="0.3">
      <c r="A68" s="237"/>
      <c r="B68" s="237"/>
      <c r="C68" s="237"/>
      <c r="D68" s="237"/>
      <c r="E68" s="237"/>
      <c r="F68" s="525"/>
      <c r="G68" s="525"/>
    </row>
    <row r="69" spans="1:7" ht="22.8" x14ac:dyDescent="0.3">
      <c r="A69" s="249" t="s">
        <v>1436</v>
      </c>
      <c r="B69" s="249" t="s">
        <v>1034</v>
      </c>
      <c r="C69" s="249" t="s">
        <v>1035</v>
      </c>
      <c r="D69" s="536" t="s">
        <v>245</v>
      </c>
      <c r="E69" s="537">
        <v>1</v>
      </c>
      <c r="F69" s="538"/>
      <c r="G69" s="528"/>
    </row>
    <row r="70" spans="1:7" x14ac:dyDescent="0.3">
      <c r="A70" s="210"/>
      <c r="B70" s="210"/>
      <c r="C70" s="210"/>
      <c r="D70" s="213"/>
      <c r="E70" s="539"/>
      <c r="F70" s="540"/>
      <c r="G70" s="525"/>
    </row>
    <row r="71" spans="1:7" x14ac:dyDescent="0.3">
      <c r="A71" s="238" t="s">
        <v>1438</v>
      </c>
      <c r="B71" s="249"/>
      <c r="C71" s="238" t="s">
        <v>1437</v>
      </c>
      <c r="D71" s="536"/>
      <c r="E71" s="537"/>
      <c r="F71" s="538"/>
      <c r="G71" s="528"/>
    </row>
    <row r="72" spans="1:7" x14ac:dyDescent="0.3">
      <c r="A72" s="210"/>
      <c r="B72" s="210"/>
      <c r="C72" s="210"/>
      <c r="D72" s="213"/>
      <c r="E72" s="539"/>
      <c r="F72" s="540"/>
      <c r="G72" s="525"/>
    </row>
    <row r="73" spans="1:7" ht="45.6" x14ac:dyDescent="0.3">
      <c r="A73" s="249" t="s">
        <v>1440</v>
      </c>
      <c r="B73" s="249"/>
      <c r="C73" s="249" t="s">
        <v>1441</v>
      </c>
      <c r="D73" s="536" t="s">
        <v>1439</v>
      </c>
      <c r="E73" s="537">
        <v>1</v>
      </c>
      <c r="F73" s="538"/>
      <c r="G73" s="528"/>
    </row>
    <row r="74" spans="1:7" x14ac:dyDescent="0.3">
      <c r="A74" s="210"/>
      <c r="B74" s="210"/>
      <c r="C74" s="210"/>
      <c r="D74" s="213"/>
      <c r="E74" s="539"/>
      <c r="F74" s="540"/>
      <c r="G74" s="525"/>
    </row>
    <row r="75" spans="1:7" x14ac:dyDescent="0.3">
      <c r="A75" s="541"/>
      <c r="B75" s="541"/>
      <c r="C75" s="541"/>
      <c r="D75" s="541"/>
      <c r="E75" s="542"/>
      <c r="F75" s="543"/>
      <c r="G75" s="543"/>
    </row>
    <row r="76" spans="1:7" x14ac:dyDescent="0.3">
      <c r="A76" s="123" t="s">
        <v>62</v>
      </c>
      <c r="B76" s="159"/>
      <c r="C76" s="125"/>
      <c r="D76" s="160"/>
      <c r="E76" s="199"/>
      <c r="F76" s="452"/>
      <c r="G76" s="200"/>
    </row>
    <row r="77" spans="1:7" x14ac:dyDescent="0.3">
      <c r="A77" s="9"/>
      <c r="B77" s="9"/>
      <c r="C77" s="127"/>
      <c r="D77" s="9"/>
      <c r="E77" s="9"/>
      <c r="F77" s="463"/>
      <c r="G77" s="463"/>
    </row>
    <row r="78" spans="1:7" x14ac:dyDescent="0.3">
      <c r="F78" s="407"/>
      <c r="G78" s="407"/>
    </row>
  </sheetData>
  <mergeCells count="2">
    <mergeCell ref="D4:G4"/>
    <mergeCell ref="D37:G37"/>
  </mergeCells>
  <pageMargins left="0.39370078740157483" right="0.31496062992125984" top="0.15748031496062992" bottom="7.874015748031496E-2" header="0" footer="0"/>
  <pageSetup paperSize="9" scale="72" fitToHeight="0" orientation="portrait" r:id="rId1"/>
  <rowBreaks count="1" manualBreakCount="1">
    <brk id="3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9ABD-1FE0-4032-B14A-CE771F037A1E}">
  <sheetPr>
    <tabColor theme="5" tint="0.59999389629810485"/>
    <pageSetUpPr fitToPage="1"/>
  </sheetPr>
  <dimension ref="A1:H39"/>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38" sqref="A38"/>
    </sheetView>
  </sheetViews>
  <sheetFormatPr defaultRowHeight="14.4" x14ac:dyDescent="0.3"/>
  <cols>
    <col min="2" max="2" width="23" customWidth="1"/>
    <col min="3" max="3" width="54.21875" customWidth="1"/>
    <col min="4" max="4" width="7.77734375" bestFit="1" customWidth="1"/>
    <col min="5" max="5" width="5" bestFit="1"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31.2" customHeight="1" x14ac:dyDescent="0.3">
      <c r="A4" s="9"/>
      <c r="B4" s="9"/>
      <c r="C4" s="9"/>
      <c r="D4" s="544" t="s">
        <v>164</v>
      </c>
      <c r="E4" s="545" t="s">
        <v>164</v>
      </c>
      <c r="F4" s="545" t="s">
        <v>164</v>
      </c>
      <c r="G4" s="545" t="s">
        <v>164</v>
      </c>
      <c r="H4" s="3"/>
    </row>
    <row r="5" spans="1:8" ht="22.8" x14ac:dyDescent="0.3">
      <c r="A5" s="11" t="s">
        <v>5</v>
      </c>
      <c r="B5" s="11" t="s">
        <v>0</v>
      </c>
      <c r="C5" s="11" t="s">
        <v>1</v>
      </c>
      <c r="D5" s="11" t="s">
        <v>2</v>
      </c>
      <c r="E5" s="11" t="s">
        <v>3</v>
      </c>
      <c r="F5" s="11" t="s">
        <v>6</v>
      </c>
      <c r="G5" s="12" t="s">
        <v>4</v>
      </c>
      <c r="H5" s="3"/>
    </row>
    <row r="6" spans="1:8" ht="24" x14ac:dyDescent="0.3">
      <c r="A6" s="13"/>
      <c r="B6" s="14"/>
      <c r="C6" s="49" t="str">
        <f>D4</f>
        <v>SCHEDULE C6 : ELECTRICAL: SITE ILLUMINATION</v>
      </c>
      <c r="D6" s="22"/>
      <c r="E6" s="23"/>
      <c r="F6" s="17"/>
      <c r="G6" s="38"/>
    </row>
    <row r="7" spans="1:8" x14ac:dyDescent="0.3">
      <c r="A7" s="235" t="s">
        <v>1250</v>
      </c>
      <c r="B7" s="96"/>
      <c r="C7" s="254" t="s">
        <v>1251</v>
      </c>
      <c r="D7" s="120"/>
      <c r="E7" s="120"/>
      <c r="F7" s="149"/>
      <c r="G7" s="255"/>
    </row>
    <row r="8" spans="1:8" ht="83.4" customHeight="1" x14ac:dyDescent="0.3">
      <c r="A8" s="249"/>
      <c r="B8" s="194" t="s">
        <v>1252</v>
      </c>
      <c r="C8" s="568" t="s">
        <v>2192</v>
      </c>
      <c r="D8" s="569"/>
      <c r="E8" s="569"/>
      <c r="F8" s="569"/>
      <c r="G8" s="570"/>
    </row>
    <row r="9" spans="1:8" ht="10.199999999999999" customHeight="1" x14ac:dyDescent="0.3">
      <c r="A9" s="210"/>
      <c r="B9" s="122"/>
      <c r="C9" s="122"/>
      <c r="D9" s="113"/>
      <c r="E9" s="90"/>
      <c r="F9" s="145"/>
      <c r="G9" s="257"/>
    </row>
    <row r="10" spans="1:8" x14ac:dyDescent="0.3">
      <c r="A10" s="89" t="s">
        <v>1253</v>
      </c>
      <c r="B10" s="140" t="s">
        <v>1254</v>
      </c>
      <c r="C10" s="78" t="s">
        <v>1255</v>
      </c>
      <c r="D10" s="77"/>
      <c r="E10" s="77"/>
      <c r="F10" s="141"/>
      <c r="G10" s="258"/>
    </row>
    <row r="11" spans="1:8" ht="10.199999999999999" customHeight="1" x14ac:dyDescent="0.3">
      <c r="A11" s="233"/>
      <c r="B11" s="98"/>
      <c r="C11" s="91"/>
      <c r="D11" s="90"/>
      <c r="E11" s="90"/>
      <c r="F11" s="145"/>
      <c r="G11" s="257"/>
    </row>
    <row r="12" spans="1:8" ht="124.8" customHeight="1" x14ac:dyDescent="0.3">
      <c r="A12" s="234"/>
      <c r="B12" s="259" t="s">
        <v>1256</v>
      </c>
      <c r="C12" s="94" t="s">
        <v>1257</v>
      </c>
      <c r="D12" s="93" t="s">
        <v>245</v>
      </c>
      <c r="E12" s="93">
        <v>5</v>
      </c>
      <c r="F12" s="148"/>
      <c r="G12" s="256"/>
    </row>
    <row r="13" spans="1:8" ht="10.199999999999999" customHeight="1" x14ac:dyDescent="0.3">
      <c r="A13" s="233"/>
      <c r="B13" s="98" t="s">
        <v>882</v>
      </c>
      <c r="C13" s="91"/>
      <c r="D13" s="90"/>
      <c r="E13" s="90"/>
      <c r="F13" s="145"/>
      <c r="G13" s="257"/>
    </row>
    <row r="14" spans="1:8" ht="33.6" customHeight="1" x14ac:dyDescent="0.3">
      <c r="A14" s="234"/>
      <c r="B14" s="94"/>
      <c r="C14" s="94" t="s">
        <v>1258</v>
      </c>
      <c r="D14" s="93" t="s">
        <v>245</v>
      </c>
      <c r="E14" s="93">
        <v>5</v>
      </c>
      <c r="F14" s="148"/>
      <c r="G14" s="256"/>
    </row>
    <row r="15" spans="1:8" ht="10.199999999999999" customHeight="1" x14ac:dyDescent="0.3">
      <c r="A15" s="233"/>
      <c r="B15" s="98"/>
      <c r="C15" s="91"/>
      <c r="D15" s="90"/>
      <c r="E15" s="90"/>
      <c r="F15" s="145"/>
      <c r="G15" s="257"/>
    </row>
    <row r="16" spans="1:8" ht="23.4" x14ac:dyDescent="0.3">
      <c r="A16" s="249"/>
      <c r="B16" s="157"/>
      <c r="C16" s="194" t="s">
        <v>1259</v>
      </c>
      <c r="D16" s="154" t="s">
        <v>245</v>
      </c>
      <c r="E16" s="93">
        <v>5</v>
      </c>
      <c r="F16" s="148"/>
      <c r="G16" s="256"/>
    </row>
    <row r="17" spans="1:7" ht="10.199999999999999" customHeight="1" x14ac:dyDescent="0.3">
      <c r="A17" s="210"/>
      <c r="B17" s="63"/>
      <c r="C17" s="122"/>
      <c r="D17" s="113"/>
      <c r="E17" s="90"/>
      <c r="F17" s="145"/>
      <c r="G17" s="257"/>
    </row>
    <row r="18" spans="1:7" ht="26.4" customHeight="1" x14ac:dyDescent="0.3">
      <c r="A18" s="249"/>
      <c r="B18" s="157" t="s">
        <v>1260</v>
      </c>
      <c r="C18" s="157" t="s">
        <v>1261</v>
      </c>
      <c r="D18" s="154" t="s">
        <v>245</v>
      </c>
      <c r="E18" s="93">
        <v>30</v>
      </c>
      <c r="F18" s="148"/>
      <c r="G18" s="256"/>
    </row>
    <row r="19" spans="1:7" ht="10.199999999999999" customHeight="1" x14ac:dyDescent="0.3">
      <c r="A19" s="210"/>
      <c r="B19" s="63"/>
      <c r="C19" s="122"/>
      <c r="D19" s="113"/>
      <c r="E19" s="90"/>
      <c r="F19" s="145"/>
      <c r="G19" s="257"/>
    </row>
    <row r="20" spans="1:7" ht="34.200000000000003" x14ac:dyDescent="0.3">
      <c r="A20" s="249"/>
      <c r="B20" s="157"/>
      <c r="C20" s="157" t="s">
        <v>1262</v>
      </c>
      <c r="D20" s="154" t="s">
        <v>245</v>
      </c>
      <c r="E20" s="93">
        <v>5</v>
      </c>
      <c r="F20" s="148"/>
      <c r="G20" s="256"/>
    </row>
    <row r="21" spans="1:7" ht="10.199999999999999" customHeight="1" x14ac:dyDescent="0.3">
      <c r="A21" s="210"/>
      <c r="B21" s="63"/>
      <c r="C21" s="63"/>
      <c r="D21" s="113"/>
      <c r="E21" s="90"/>
      <c r="F21" s="145"/>
      <c r="G21" s="257"/>
    </row>
    <row r="22" spans="1:7" ht="68.400000000000006" x14ac:dyDescent="0.3">
      <c r="A22" s="249"/>
      <c r="B22" s="240"/>
      <c r="C22" s="260" t="s">
        <v>1263</v>
      </c>
      <c r="D22" s="154" t="s">
        <v>245</v>
      </c>
      <c r="E22" s="93">
        <v>5</v>
      </c>
      <c r="F22" s="148"/>
      <c r="G22" s="256"/>
    </row>
    <row r="23" spans="1:7" ht="10.199999999999999" customHeight="1" x14ac:dyDescent="0.3">
      <c r="A23" s="210"/>
      <c r="B23" s="63"/>
      <c r="C23" s="63"/>
      <c r="D23" s="113"/>
      <c r="E23" s="90"/>
      <c r="F23" s="145"/>
      <c r="G23" s="257"/>
    </row>
    <row r="24" spans="1:7" ht="67.8" customHeight="1" x14ac:dyDescent="0.3">
      <c r="A24" s="249"/>
      <c r="B24" s="157" t="s">
        <v>1264</v>
      </c>
      <c r="C24" s="157" t="s">
        <v>1265</v>
      </c>
      <c r="D24" s="154" t="s">
        <v>245</v>
      </c>
      <c r="E24" s="93">
        <v>5</v>
      </c>
      <c r="F24" s="148"/>
      <c r="G24" s="256"/>
    </row>
    <row r="25" spans="1:7" ht="10.199999999999999" customHeight="1" x14ac:dyDescent="0.3">
      <c r="A25" s="210"/>
      <c r="B25" s="63"/>
      <c r="C25" s="63"/>
      <c r="D25" s="113"/>
      <c r="E25" s="90"/>
      <c r="F25" s="145"/>
      <c r="G25" s="257"/>
    </row>
    <row r="26" spans="1:7" ht="36" customHeight="1" x14ac:dyDescent="0.3">
      <c r="A26" s="249"/>
      <c r="B26" s="157" t="s">
        <v>1266</v>
      </c>
      <c r="C26" s="157" t="s">
        <v>1267</v>
      </c>
      <c r="D26" s="154" t="s">
        <v>245</v>
      </c>
      <c r="E26" s="93">
        <v>1</v>
      </c>
      <c r="F26" s="148"/>
      <c r="G26" s="256"/>
    </row>
    <row r="27" spans="1:7" ht="10.199999999999999" customHeight="1" x14ac:dyDescent="0.3">
      <c r="A27" s="210"/>
      <c r="B27" s="63"/>
      <c r="C27" s="63"/>
      <c r="D27" s="113"/>
      <c r="E27" s="90"/>
      <c r="F27" s="145"/>
      <c r="G27" s="257"/>
    </row>
    <row r="28" spans="1:7" x14ac:dyDescent="0.3">
      <c r="A28" s="234" t="s">
        <v>1268</v>
      </c>
      <c r="B28" s="94" t="s">
        <v>1254</v>
      </c>
      <c r="C28" s="151" t="s">
        <v>1269</v>
      </c>
      <c r="D28" s="93"/>
      <c r="E28" s="93"/>
      <c r="F28" s="148"/>
      <c r="G28" s="256"/>
    </row>
    <row r="29" spans="1:7" ht="10.199999999999999" customHeight="1" x14ac:dyDescent="0.3">
      <c r="A29" s="233"/>
      <c r="B29" s="98"/>
      <c r="C29" s="91"/>
      <c r="D29" s="90"/>
      <c r="E29" s="90"/>
      <c r="F29" s="145"/>
      <c r="G29" s="257"/>
    </row>
    <row r="30" spans="1:7" ht="156" customHeight="1" x14ac:dyDescent="0.3">
      <c r="A30" s="234"/>
      <c r="B30" s="261" t="s">
        <v>1270</v>
      </c>
      <c r="C30" s="157" t="s">
        <v>1271</v>
      </c>
      <c r="D30" s="93" t="s">
        <v>245</v>
      </c>
      <c r="E30" s="93">
        <v>4</v>
      </c>
      <c r="F30" s="148"/>
      <c r="G30" s="256"/>
    </row>
    <row r="31" spans="1:7" ht="10.199999999999999" customHeight="1" x14ac:dyDescent="0.3">
      <c r="A31" s="233"/>
      <c r="B31" s="98"/>
      <c r="D31" s="90"/>
      <c r="E31" s="90"/>
      <c r="F31" s="145"/>
      <c r="G31" s="257"/>
    </row>
    <row r="32" spans="1:7" ht="22.8" x14ac:dyDescent="0.3">
      <c r="A32" s="234"/>
      <c r="B32" s="157" t="s">
        <v>1260</v>
      </c>
      <c r="C32" s="157" t="s">
        <v>1272</v>
      </c>
      <c r="D32" s="93" t="s">
        <v>245</v>
      </c>
      <c r="E32" s="93">
        <v>4</v>
      </c>
      <c r="F32" s="148"/>
      <c r="G32" s="256"/>
    </row>
    <row r="33" spans="1:7" ht="10.199999999999999" customHeight="1" x14ac:dyDescent="0.3">
      <c r="A33" s="233"/>
      <c r="B33" s="98"/>
      <c r="C33" s="91"/>
      <c r="D33" s="90"/>
      <c r="E33" s="90"/>
      <c r="F33" s="145"/>
      <c r="G33" s="257"/>
    </row>
    <row r="34" spans="1:7" x14ac:dyDescent="0.3">
      <c r="A34" s="234"/>
      <c r="B34" s="94"/>
      <c r="C34" s="94" t="s">
        <v>1273</v>
      </c>
      <c r="D34" s="93" t="s">
        <v>245</v>
      </c>
      <c r="E34" s="93">
        <v>4</v>
      </c>
      <c r="F34" s="148"/>
      <c r="G34" s="256"/>
    </row>
    <row r="35" spans="1:7" ht="10.199999999999999" customHeight="1" x14ac:dyDescent="0.3">
      <c r="A35" s="210"/>
      <c r="B35" s="63"/>
      <c r="C35" s="63"/>
      <c r="D35" s="113"/>
      <c r="E35" s="262"/>
      <c r="F35" s="150"/>
      <c r="G35" s="257"/>
    </row>
    <row r="36" spans="1:7" ht="24" x14ac:dyDescent="0.3">
      <c r="A36" s="249"/>
      <c r="B36" s="157" t="s">
        <v>1274</v>
      </c>
      <c r="C36" s="180" t="s">
        <v>1275</v>
      </c>
      <c r="D36" s="154" t="s">
        <v>881</v>
      </c>
      <c r="E36" s="263">
        <v>1</v>
      </c>
      <c r="F36" s="264"/>
      <c r="G36" s="256"/>
    </row>
    <row r="37" spans="1:7" x14ac:dyDescent="0.3">
      <c r="A37" s="123" t="s">
        <v>62</v>
      </c>
      <c r="B37" s="25"/>
      <c r="C37" s="26"/>
      <c r="D37" s="27"/>
      <c r="E37" s="28"/>
      <c r="F37" s="28"/>
      <c r="G37" s="37"/>
    </row>
    <row r="38" spans="1:7" x14ac:dyDescent="0.3">
      <c r="A38" s="9"/>
      <c r="B38" s="9"/>
      <c r="C38" s="30"/>
      <c r="D38" s="9"/>
      <c r="E38" s="9"/>
      <c r="F38" s="9"/>
      <c r="G38" s="9"/>
    </row>
    <row r="39" spans="1:7" x14ac:dyDescent="0.3">
      <c r="C39" s="30"/>
    </row>
  </sheetData>
  <mergeCells count="2">
    <mergeCell ref="D4:G4"/>
    <mergeCell ref="C8:G8"/>
  </mergeCells>
  <pageMargins left="0.39370078740157483" right="0.31496062992125984" top="0.15748031496062992" bottom="7.874015748031496E-2" header="0" footer="0"/>
  <pageSetup paperSize="9" scale="74"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1F27-A785-4F94-BEBA-25D9C3E56B8B}">
  <sheetPr>
    <tabColor theme="5" tint="0.59999389629810485"/>
    <pageSetUpPr fitToPage="1"/>
  </sheetPr>
  <dimension ref="A1:G51"/>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E29" sqref="E29"/>
    </sheetView>
  </sheetViews>
  <sheetFormatPr defaultRowHeight="14.4" x14ac:dyDescent="0.3"/>
  <cols>
    <col min="2" max="2" width="13.109375" customWidth="1"/>
    <col min="3" max="3" width="41.33203125" customWidth="1"/>
    <col min="5" max="5" width="12.109375" customWidth="1"/>
    <col min="6" max="6" width="12.44140625" customWidth="1"/>
    <col min="7" max="7" width="18.33203125" customWidth="1"/>
  </cols>
  <sheetData>
    <row r="1" spans="1:7" x14ac:dyDescent="0.3">
      <c r="A1" s="2" t="str">
        <f>Summary!B1</f>
        <v xml:space="preserve">TSHIAME WWTW REFURBISHMENT </v>
      </c>
    </row>
    <row r="2" spans="1:7" x14ac:dyDescent="0.3">
      <c r="A2" s="1" t="str">
        <f>Summary!B2</f>
        <v>SCHEDULE OF QUANTITIES</v>
      </c>
    </row>
    <row r="3" spans="1:7" x14ac:dyDescent="0.3">
      <c r="A3" s="353" t="str">
        <f>Summary!B3</f>
        <v>TENDER NO:  SCM/BID33/2025/2026</v>
      </c>
      <c r="B3" s="1"/>
    </row>
    <row r="4" spans="1:7" ht="31.2" customHeight="1" x14ac:dyDescent="0.3">
      <c r="A4" s="9"/>
      <c r="B4" s="9"/>
      <c r="C4" s="9"/>
      <c r="D4" s="544" t="s">
        <v>165</v>
      </c>
      <c r="E4" s="545" t="s">
        <v>165</v>
      </c>
      <c r="F4" s="545" t="s">
        <v>165</v>
      </c>
      <c r="G4" s="545" t="s">
        <v>165</v>
      </c>
    </row>
    <row r="5" spans="1:7" ht="22.8" x14ac:dyDescent="0.3">
      <c r="A5" s="11" t="s">
        <v>5</v>
      </c>
      <c r="B5" s="11" t="s">
        <v>0</v>
      </c>
      <c r="C5" s="11" t="s">
        <v>1</v>
      </c>
      <c r="D5" s="11" t="s">
        <v>2</v>
      </c>
      <c r="E5" s="11" t="s">
        <v>3</v>
      </c>
      <c r="F5" s="11" t="s">
        <v>6</v>
      </c>
      <c r="G5" s="12" t="s">
        <v>4</v>
      </c>
    </row>
    <row r="6" spans="1:7" ht="24" x14ac:dyDescent="0.3">
      <c r="A6" s="115" t="s">
        <v>1276</v>
      </c>
      <c r="B6" s="146"/>
      <c r="C6" s="146" t="s">
        <v>1277</v>
      </c>
      <c r="D6" s="116"/>
      <c r="E6" s="101"/>
      <c r="F6" s="174"/>
      <c r="G6" s="175"/>
    </row>
    <row r="7" spans="1:7" x14ac:dyDescent="0.3">
      <c r="A7" s="265"/>
      <c r="B7" s="266"/>
      <c r="C7" s="266"/>
      <c r="D7" s="267"/>
      <c r="E7" s="268"/>
      <c r="F7" s="269"/>
      <c r="G7" s="269"/>
    </row>
    <row r="8" spans="1:7" x14ac:dyDescent="0.3">
      <c r="A8" s="115" t="s">
        <v>1278</v>
      </c>
      <c r="B8" s="117"/>
      <c r="C8" s="146" t="s">
        <v>1279</v>
      </c>
      <c r="D8" s="116"/>
      <c r="E8" s="101"/>
      <c r="F8" s="174"/>
      <c r="G8" s="175"/>
    </row>
    <row r="9" spans="1:7" x14ac:dyDescent="0.3">
      <c r="A9" s="219"/>
      <c r="B9" s="94"/>
      <c r="C9" s="94"/>
      <c r="D9" s="93"/>
      <c r="E9" s="93"/>
      <c r="F9" s="172"/>
      <c r="G9" s="172"/>
    </row>
    <row r="10" spans="1:7" ht="36" x14ac:dyDescent="0.3">
      <c r="A10" s="249"/>
      <c r="B10" s="194" t="s">
        <v>1280</v>
      </c>
      <c r="C10" s="157" t="s">
        <v>1281</v>
      </c>
      <c r="D10" s="154" t="s">
        <v>245</v>
      </c>
      <c r="E10" s="93">
        <v>1</v>
      </c>
      <c r="F10" s="172"/>
      <c r="G10" s="172"/>
    </row>
    <row r="11" spans="1:7" x14ac:dyDescent="0.3">
      <c r="A11" s="249"/>
      <c r="B11" s="194"/>
      <c r="C11" s="157"/>
      <c r="D11" s="154"/>
      <c r="E11" s="93"/>
      <c r="F11" s="172"/>
      <c r="G11" s="172"/>
    </row>
    <row r="12" spans="1:7" x14ac:dyDescent="0.3">
      <c r="A12" s="249"/>
      <c r="B12" s="194"/>
      <c r="C12" s="157" t="s">
        <v>1282</v>
      </c>
      <c r="D12" s="154" t="s">
        <v>245</v>
      </c>
      <c r="E12" s="93">
        <v>1</v>
      </c>
      <c r="F12" s="172"/>
      <c r="G12" s="172"/>
    </row>
    <row r="13" spans="1:7" x14ac:dyDescent="0.3">
      <c r="A13" s="249"/>
      <c r="B13" s="194"/>
      <c r="C13" s="157"/>
      <c r="D13" s="154"/>
      <c r="E13" s="93"/>
      <c r="F13" s="172"/>
      <c r="G13" s="172"/>
    </row>
    <row r="14" spans="1:7" x14ac:dyDescent="0.3">
      <c r="A14" s="249"/>
      <c r="B14" s="194"/>
      <c r="C14" s="157"/>
      <c r="D14" s="154"/>
      <c r="E14" s="93"/>
      <c r="F14" s="172"/>
      <c r="G14" s="172"/>
    </row>
    <row r="15" spans="1:7" ht="36" x14ac:dyDescent="0.3">
      <c r="A15" s="115" t="s">
        <v>1283</v>
      </c>
      <c r="B15" s="146" t="s">
        <v>1284</v>
      </c>
      <c r="C15" s="146" t="s">
        <v>1285</v>
      </c>
      <c r="D15" s="116"/>
      <c r="E15" s="101"/>
      <c r="F15" s="174"/>
      <c r="G15" s="175"/>
    </row>
    <row r="16" spans="1:7" x14ac:dyDescent="0.3">
      <c r="A16" s="210"/>
      <c r="B16" s="122"/>
      <c r="C16" s="63"/>
      <c r="D16" s="113"/>
      <c r="E16" s="90"/>
      <c r="F16" s="167"/>
      <c r="G16" s="167"/>
    </row>
    <row r="17" spans="1:7" ht="48" x14ac:dyDescent="0.3">
      <c r="A17" s="249"/>
      <c r="B17" s="194" t="s">
        <v>1286</v>
      </c>
      <c r="C17" s="157" t="s">
        <v>1287</v>
      </c>
      <c r="D17" s="154" t="s">
        <v>245</v>
      </c>
      <c r="E17" s="93">
        <v>1</v>
      </c>
      <c r="F17" s="172"/>
      <c r="G17" s="172"/>
    </row>
    <row r="18" spans="1:7" x14ac:dyDescent="0.3">
      <c r="A18" s="210"/>
      <c r="B18" s="122"/>
      <c r="C18" s="63"/>
      <c r="D18" s="113"/>
      <c r="E18" s="90"/>
      <c r="F18" s="167"/>
      <c r="G18" s="167"/>
    </row>
    <row r="19" spans="1:7" x14ac:dyDescent="0.3">
      <c r="A19" s="212"/>
      <c r="B19" s="96"/>
      <c r="C19" s="157" t="s">
        <v>1288</v>
      </c>
      <c r="D19" s="154" t="s">
        <v>245</v>
      </c>
      <c r="E19" s="120">
        <v>1</v>
      </c>
      <c r="F19" s="177"/>
      <c r="G19" s="172"/>
    </row>
    <row r="20" spans="1:7" x14ac:dyDescent="0.3">
      <c r="A20" s="210"/>
      <c r="B20" s="63"/>
      <c r="D20" s="113"/>
      <c r="E20" s="90"/>
      <c r="F20" s="167"/>
      <c r="G20" s="167"/>
    </row>
    <row r="21" spans="1:7" x14ac:dyDescent="0.3">
      <c r="A21" s="212"/>
      <c r="B21" s="96"/>
      <c r="C21" s="157" t="s">
        <v>1289</v>
      </c>
      <c r="D21" s="154" t="s">
        <v>245</v>
      </c>
      <c r="E21" s="120">
        <v>1</v>
      </c>
      <c r="F21" s="177"/>
      <c r="G21" s="172"/>
    </row>
    <row r="22" spans="1:7" x14ac:dyDescent="0.3">
      <c r="A22" s="210"/>
      <c r="B22" s="63"/>
      <c r="D22" s="113"/>
      <c r="E22" s="90"/>
      <c r="F22" s="167"/>
      <c r="G22" s="167"/>
    </row>
    <row r="23" spans="1:7" x14ac:dyDescent="0.3">
      <c r="A23" s="212"/>
      <c r="B23" s="96"/>
      <c r="C23" s="157" t="s">
        <v>1290</v>
      </c>
      <c r="D23" s="154" t="s">
        <v>245</v>
      </c>
      <c r="E23" s="120">
        <v>1</v>
      </c>
      <c r="F23" s="177"/>
      <c r="G23" s="172"/>
    </row>
    <row r="24" spans="1:7" x14ac:dyDescent="0.3">
      <c r="A24" s="210"/>
      <c r="B24" s="63"/>
      <c r="D24" s="113"/>
      <c r="E24" s="90"/>
      <c r="F24" s="181"/>
      <c r="G24" s="167"/>
    </row>
    <row r="25" spans="1:7" x14ac:dyDescent="0.3">
      <c r="A25" s="212"/>
      <c r="B25" s="96"/>
      <c r="C25" s="157" t="s">
        <v>1291</v>
      </c>
      <c r="D25" s="154" t="s">
        <v>245</v>
      </c>
      <c r="E25" s="120">
        <v>1</v>
      </c>
      <c r="F25" s="177"/>
      <c r="G25" s="172"/>
    </row>
    <row r="26" spans="1:7" x14ac:dyDescent="0.3">
      <c r="A26" s="210"/>
      <c r="B26" s="63"/>
      <c r="D26" s="113"/>
      <c r="E26" s="90"/>
      <c r="F26" s="181"/>
      <c r="G26" s="167"/>
    </row>
    <row r="27" spans="1:7" x14ac:dyDescent="0.3">
      <c r="A27" s="212"/>
      <c r="B27" s="96"/>
      <c r="C27" s="157" t="s">
        <v>1292</v>
      </c>
      <c r="D27" s="154" t="s">
        <v>245</v>
      </c>
      <c r="E27" s="120">
        <v>1</v>
      </c>
      <c r="F27" s="177"/>
      <c r="G27" s="172"/>
    </row>
    <row r="28" spans="1:7" x14ac:dyDescent="0.3">
      <c r="A28" s="210"/>
      <c r="B28" s="63"/>
      <c r="D28" s="113"/>
      <c r="E28" s="90"/>
      <c r="F28" s="181"/>
      <c r="G28" s="167"/>
    </row>
    <row r="29" spans="1:7" x14ac:dyDescent="0.3">
      <c r="A29" s="212"/>
      <c r="B29" s="96"/>
      <c r="C29" s="157" t="s">
        <v>1293</v>
      </c>
      <c r="D29" s="154" t="s">
        <v>245</v>
      </c>
      <c r="E29" s="120">
        <v>1</v>
      </c>
      <c r="F29" s="177"/>
      <c r="G29" s="172"/>
    </row>
    <row r="30" spans="1:7" x14ac:dyDescent="0.3">
      <c r="A30" s="210"/>
      <c r="B30" s="63"/>
      <c r="D30" s="113"/>
      <c r="E30" s="90"/>
      <c r="F30" s="167"/>
      <c r="G30" s="167"/>
    </row>
    <row r="31" spans="1:7" ht="34.200000000000003" x14ac:dyDescent="0.3">
      <c r="A31" s="212"/>
      <c r="B31" s="96" t="s">
        <v>1294</v>
      </c>
      <c r="C31" s="157" t="s">
        <v>1295</v>
      </c>
      <c r="D31" s="120" t="s">
        <v>245</v>
      </c>
      <c r="E31" s="120">
        <v>1</v>
      </c>
      <c r="F31" s="177"/>
      <c r="G31" s="172"/>
    </row>
    <row r="32" spans="1:7" x14ac:dyDescent="0.3">
      <c r="A32" s="210"/>
      <c r="B32" s="63"/>
      <c r="D32" s="113"/>
      <c r="E32" s="90"/>
      <c r="F32" s="167"/>
      <c r="G32" s="167"/>
    </row>
    <row r="33" spans="1:7" ht="35.4" x14ac:dyDescent="0.3">
      <c r="A33" s="249"/>
      <c r="B33" s="157"/>
      <c r="C33" s="180" t="s">
        <v>1296</v>
      </c>
      <c r="D33" s="154" t="s">
        <v>245</v>
      </c>
      <c r="E33" s="93">
        <v>1</v>
      </c>
      <c r="F33" s="172"/>
      <c r="G33" s="172"/>
    </row>
    <row r="34" spans="1:7" x14ac:dyDescent="0.3">
      <c r="A34" s="237"/>
      <c r="B34" s="98"/>
      <c r="C34" s="98"/>
      <c r="D34" s="90"/>
      <c r="E34" s="90"/>
      <c r="F34" s="167"/>
      <c r="G34" s="167"/>
    </row>
    <row r="35" spans="1:7" x14ac:dyDescent="0.3">
      <c r="A35" s="249"/>
      <c r="B35" s="157"/>
      <c r="C35" s="157" t="s">
        <v>1297</v>
      </c>
      <c r="D35" s="154" t="s">
        <v>245</v>
      </c>
      <c r="E35" s="93">
        <v>1</v>
      </c>
      <c r="F35" s="172"/>
      <c r="G35" s="172"/>
    </row>
    <row r="36" spans="1:7" x14ac:dyDescent="0.3">
      <c r="A36" s="237"/>
      <c r="B36" s="98"/>
      <c r="C36" s="98"/>
      <c r="D36" s="90"/>
      <c r="E36" s="90"/>
      <c r="F36" s="167"/>
      <c r="G36" s="167"/>
    </row>
    <row r="37" spans="1:7" x14ac:dyDescent="0.3">
      <c r="A37" s="115" t="s">
        <v>1298</v>
      </c>
      <c r="B37" s="117"/>
      <c r="C37" s="146" t="s">
        <v>1299</v>
      </c>
      <c r="D37" s="116"/>
      <c r="E37" s="101"/>
      <c r="F37" s="174"/>
      <c r="G37" s="175"/>
    </row>
    <row r="38" spans="1:7" x14ac:dyDescent="0.3">
      <c r="A38" s="212"/>
      <c r="B38" s="96"/>
      <c r="C38" s="96"/>
      <c r="D38" s="120"/>
      <c r="E38" s="120"/>
      <c r="F38" s="177"/>
      <c r="G38" s="172"/>
    </row>
    <row r="39" spans="1:7" ht="22.8" x14ac:dyDescent="0.3">
      <c r="A39" s="249"/>
      <c r="B39" s="157"/>
      <c r="C39" s="157" t="s">
        <v>1300</v>
      </c>
      <c r="D39" s="154" t="s">
        <v>1301</v>
      </c>
      <c r="E39" s="93">
        <v>1</v>
      </c>
      <c r="F39" s="172"/>
      <c r="G39" s="172"/>
    </row>
    <row r="40" spans="1:7" x14ac:dyDescent="0.3">
      <c r="A40" s="237"/>
      <c r="B40" s="98"/>
      <c r="C40" s="98"/>
      <c r="D40" s="90"/>
      <c r="E40" s="90"/>
      <c r="F40" s="167"/>
      <c r="G40" s="167"/>
    </row>
    <row r="41" spans="1:7" ht="45.6" x14ac:dyDescent="0.3">
      <c r="A41" s="249"/>
      <c r="B41" s="157"/>
      <c r="C41" s="157" t="s">
        <v>1302</v>
      </c>
      <c r="D41" s="154" t="s">
        <v>1301</v>
      </c>
      <c r="E41" s="93">
        <v>1</v>
      </c>
      <c r="F41" s="172"/>
      <c r="G41" s="172"/>
    </row>
    <row r="42" spans="1:7" x14ac:dyDescent="0.3">
      <c r="A42" s="237"/>
      <c r="B42" s="98"/>
      <c r="C42" s="98"/>
      <c r="D42" s="90"/>
      <c r="E42" s="90"/>
      <c r="F42" s="167"/>
      <c r="G42" s="167"/>
    </row>
    <row r="43" spans="1:7" ht="22.8" x14ac:dyDescent="0.3">
      <c r="A43" s="219"/>
      <c r="B43" s="94"/>
      <c r="C43" s="157" t="s">
        <v>1303</v>
      </c>
      <c r="D43" s="154" t="s">
        <v>1301</v>
      </c>
      <c r="E43" s="93">
        <v>1</v>
      </c>
      <c r="F43" s="172"/>
      <c r="G43" s="172"/>
    </row>
    <row r="44" spans="1:7" x14ac:dyDescent="0.3">
      <c r="A44" s="237"/>
      <c r="B44" s="98"/>
      <c r="C44" s="98"/>
      <c r="D44" s="90"/>
      <c r="E44" s="90"/>
      <c r="F44" s="167"/>
      <c r="G44" s="167"/>
    </row>
    <row r="45" spans="1:7" ht="22.8" x14ac:dyDescent="0.3">
      <c r="A45" s="249"/>
      <c r="B45" s="157"/>
      <c r="C45" s="157" t="s">
        <v>1304</v>
      </c>
      <c r="D45" s="154" t="s">
        <v>1301</v>
      </c>
      <c r="E45" s="93">
        <v>1</v>
      </c>
      <c r="F45" s="172"/>
      <c r="G45" s="172"/>
    </row>
    <row r="46" spans="1:7" x14ac:dyDescent="0.3">
      <c r="A46" s="237"/>
      <c r="B46" s="98"/>
      <c r="C46" s="98"/>
      <c r="D46" s="90"/>
      <c r="E46" s="90"/>
      <c r="F46" s="167"/>
      <c r="G46" s="167"/>
    </row>
    <row r="47" spans="1:7" x14ac:dyDescent="0.3">
      <c r="A47" s="249"/>
      <c r="B47" s="157"/>
      <c r="C47" s="157" t="s">
        <v>1305</v>
      </c>
      <c r="D47" s="154" t="s">
        <v>1301</v>
      </c>
      <c r="E47" s="93">
        <v>1</v>
      </c>
      <c r="F47" s="172"/>
      <c r="G47" s="172"/>
    </row>
    <row r="48" spans="1:7" x14ac:dyDescent="0.3">
      <c r="A48" s="18"/>
      <c r="B48" s="19"/>
      <c r="C48" s="19"/>
      <c r="D48" s="19"/>
      <c r="E48" s="19"/>
      <c r="F48" s="19"/>
      <c r="G48" s="39"/>
    </row>
    <row r="49" spans="1:7" x14ac:dyDescent="0.3">
      <c r="A49" s="123" t="s">
        <v>62</v>
      </c>
      <c r="B49" s="25"/>
      <c r="C49" s="26"/>
      <c r="D49" s="27"/>
      <c r="E49" s="28"/>
      <c r="F49" s="28"/>
      <c r="G49" s="37"/>
    </row>
    <row r="50" spans="1:7" x14ac:dyDescent="0.3">
      <c r="A50" s="9"/>
      <c r="B50" s="9"/>
      <c r="C50" s="30"/>
      <c r="D50" s="9"/>
      <c r="E50" s="9"/>
      <c r="F50" s="9"/>
      <c r="G50" s="9"/>
    </row>
    <row r="51" spans="1:7" x14ac:dyDescent="0.3">
      <c r="C51" s="30"/>
    </row>
  </sheetData>
  <protectedRanges>
    <protectedRange sqref="F30 F16 F20 F22 F24 F26 F28" name="Data_2_5_9"/>
    <protectedRange sqref="F18" name="Data_2_5_9_1"/>
  </protectedRanges>
  <mergeCells count="1">
    <mergeCell ref="D4:G4"/>
  </mergeCells>
  <dataValidations count="1">
    <dataValidation type="decimal" operator="greaterThanOrEqual" allowBlank="1" showInputMessage="1" showErrorMessage="1" sqref="F16 F28 F20 F22 F24 F26 F30 F18" xr:uid="{474BB007-F9D8-44FE-A6E8-E3FE11702EB1}">
      <formula1>0</formula1>
    </dataValidation>
  </dataValidations>
  <pageMargins left="0.39370078740157483" right="0.31496062992125984" top="0.15748031496062992" bottom="7.874015748031496E-2" header="0" footer="0"/>
  <pageSetup paperSize="9" scale="83"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D1943-3379-4E13-9083-72E97F626163}">
  <sheetPr>
    <tabColor theme="5" tint="0.59999389629810485"/>
    <pageSetUpPr fitToPage="1"/>
  </sheetPr>
  <dimension ref="A1:G68"/>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67" sqref="A67"/>
    </sheetView>
  </sheetViews>
  <sheetFormatPr defaultRowHeight="14.4" x14ac:dyDescent="0.3"/>
  <cols>
    <col min="1" max="1" width="7.44140625" customWidth="1"/>
    <col min="2" max="2" width="13.109375" customWidth="1"/>
    <col min="3" max="3" width="45.33203125" customWidth="1"/>
    <col min="5" max="5" width="12.109375" customWidth="1"/>
    <col min="6" max="6" width="12.44140625" customWidth="1"/>
    <col min="7" max="7" width="18.33203125" customWidth="1"/>
  </cols>
  <sheetData>
    <row r="1" spans="1:7" x14ac:dyDescent="0.3">
      <c r="A1" s="2" t="str">
        <f>Summary!B1</f>
        <v xml:space="preserve">TSHIAME WWTW REFURBISHMENT </v>
      </c>
    </row>
    <row r="2" spans="1:7" x14ac:dyDescent="0.3">
      <c r="A2" s="1" t="str">
        <f>Summary!B2</f>
        <v>SCHEDULE OF QUANTITIES</v>
      </c>
    </row>
    <row r="3" spans="1:7" x14ac:dyDescent="0.3">
      <c r="A3" s="353" t="str">
        <f>Summary!B3</f>
        <v>TENDER NO:  SCM/BID33/2025/2026</v>
      </c>
      <c r="B3" s="1"/>
    </row>
    <row r="4" spans="1:7" ht="31.2" customHeight="1" x14ac:dyDescent="0.3">
      <c r="A4" s="9"/>
      <c r="B4" s="9"/>
      <c r="C4" s="9"/>
      <c r="D4" s="549" t="s">
        <v>190</v>
      </c>
      <c r="E4" s="550" t="s">
        <v>190</v>
      </c>
      <c r="F4" s="550" t="s">
        <v>190</v>
      </c>
      <c r="G4" s="550" t="s">
        <v>190</v>
      </c>
    </row>
    <row r="5" spans="1:7" ht="22.8" x14ac:dyDescent="0.3">
      <c r="A5" s="11" t="s">
        <v>5</v>
      </c>
      <c r="B5" s="11" t="s">
        <v>0</v>
      </c>
      <c r="C5" s="11" t="s">
        <v>1</v>
      </c>
      <c r="D5" s="11" t="s">
        <v>2</v>
      </c>
      <c r="E5" s="11" t="s">
        <v>3</v>
      </c>
      <c r="F5" s="11" t="s">
        <v>6</v>
      </c>
      <c r="G5" s="12" t="s">
        <v>4</v>
      </c>
    </row>
    <row r="6" spans="1:7" x14ac:dyDescent="0.3">
      <c r="A6" s="69"/>
      <c r="B6" s="122"/>
      <c r="C6" s="122"/>
      <c r="D6" s="113"/>
      <c r="E6" s="90"/>
      <c r="F6" s="272"/>
      <c r="G6" s="272"/>
    </row>
    <row r="7" spans="1:7" x14ac:dyDescent="0.3">
      <c r="A7" s="89" t="s">
        <v>1306</v>
      </c>
      <c r="B7" s="140"/>
      <c r="C7" s="102" t="s">
        <v>1307</v>
      </c>
      <c r="D7" s="77"/>
      <c r="E7" s="77"/>
      <c r="F7" s="273"/>
      <c r="G7" s="274"/>
    </row>
    <row r="8" spans="1:7" ht="6.6" customHeight="1" x14ac:dyDescent="0.3">
      <c r="A8" s="69"/>
      <c r="B8" s="63"/>
      <c r="C8" s="122"/>
      <c r="D8" s="113"/>
      <c r="E8" s="90"/>
      <c r="F8" s="272"/>
      <c r="G8" s="272"/>
    </row>
    <row r="9" spans="1:7" ht="24" x14ac:dyDescent="0.3">
      <c r="A9" s="100" t="s">
        <v>1308</v>
      </c>
      <c r="B9" s="146" t="s">
        <v>1309</v>
      </c>
      <c r="C9" s="146" t="s">
        <v>1310</v>
      </c>
      <c r="D9" s="116"/>
      <c r="E9" s="101"/>
      <c r="F9" s="275"/>
      <c r="G9" s="276"/>
    </row>
    <row r="10" spans="1:7" ht="6.6" customHeight="1" x14ac:dyDescent="0.3">
      <c r="A10" s="239"/>
      <c r="B10" s="69"/>
      <c r="C10" s="122"/>
      <c r="D10" s="113"/>
      <c r="E10" s="90"/>
      <c r="F10" s="272"/>
      <c r="G10" s="272"/>
    </row>
    <row r="11" spans="1:7" ht="22.8" x14ac:dyDescent="0.3">
      <c r="A11" s="176"/>
      <c r="B11" s="238" t="s">
        <v>1311</v>
      </c>
      <c r="C11" s="157" t="s">
        <v>1312</v>
      </c>
      <c r="D11" s="154" t="s">
        <v>245</v>
      </c>
      <c r="E11" s="93">
        <v>1</v>
      </c>
      <c r="F11" s="277"/>
      <c r="G11" s="277"/>
    </row>
    <row r="12" spans="1:7" ht="6.6" customHeight="1" x14ac:dyDescent="0.3">
      <c r="A12" s="210"/>
      <c r="B12" s="69"/>
      <c r="C12" s="122"/>
      <c r="D12" s="113"/>
      <c r="E12" s="90"/>
      <c r="F12" s="272"/>
      <c r="G12" s="272"/>
    </row>
    <row r="13" spans="1:7" ht="22.8" x14ac:dyDescent="0.3">
      <c r="A13" s="249"/>
      <c r="B13" s="238"/>
      <c r="C13" s="157" t="s">
        <v>1313</v>
      </c>
      <c r="D13" s="154" t="s">
        <v>245</v>
      </c>
      <c r="E13" s="93">
        <v>2</v>
      </c>
      <c r="F13" s="277"/>
      <c r="G13" s="277"/>
    </row>
    <row r="14" spans="1:7" ht="6.6" customHeight="1" x14ac:dyDescent="0.3">
      <c r="A14" s="210"/>
      <c r="B14" s="122"/>
      <c r="C14" s="122"/>
      <c r="D14" s="113"/>
      <c r="E14" s="90"/>
      <c r="F14" s="272"/>
      <c r="G14" s="272"/>
    </row>
    <row r="15" spans="1:7" ht="22.8" x14ac:dyDescent="0.3">
      <c r="A15" s="249"/>
      <c r="B15" s="194"/>
      <c r="C15" s="157" t="s">
        <v>1314</v>
      </c>
      <c r="D15" s="154" t="s">
        <v>245</v>
      </c>
      <c r="E15" s="93">
        <v>3</v>
      </c>
      <c r="F15" s="277"/>
      <c r="G15" s="277"/>
    </row>
    <row r="16" spans="1:7" ht="6.6" customHeight="1" x14ac:dyDescent="0.3">
      <c r="A16" s="210"/>
      <c r="B16" s="122"/>
      <c r="C16" s="122"/>
      <c r="D16" s="113"/>
      <c r="E16" s="90"/>
      <c r="F16" s="272"/>
      <c r="G16" s="272"/>
    </row>
    <row r="17" spans="1:7" x14ac:dyDescent="0.3">
      <c r="A17" s="249"/>
      <c r="B17" s="194"/>
      <c r="C17" s="157" t="s">
        <v>1315</v>
      </c>
      <c r="D17" s="154" t="s">
        <v>245</v>
      </c>
      <c r="E17" s="93">
        <v>1</v>
      </c>
      <c r="F17" s="277"/>
      <c r="G17" s="277"/>
    </row>
    <row r="18" spans="1:7" ht="6.6" customHeight="1" x14ac:dyDescent="0.3">
      <c r="A18" s="210"/>
      <c r="B18" s="122"/>
      <c r="C18" s="122"/>
      <c r="D18" s="113"/>
      <c r="E18" s="90"/>
      <c r="F18" s="272"/>
      <c r="G18" s="272"/>
    </row>
    <row r="19" spans="1:7" x14ac:dyDescent="0.3">
      <c r="A19" s="249"/>
      <c r="B19" s="194"/>
      <c r="C19" s="157" t="s">
        <v>1316</v>
      </c>
      <c r="D19" s="154" t="s">
        <v>245</v>
      </c>
      <c r="E19" s="93">
        <v>1</v>
      </c>
      <c r="F19" s="277"/>
      <c r="G19" s="277"/>
    </row>
    <row r="20" spans="1:7" ht="6.6" customHeight="1" x14ac:dyDescent="0.3">
      <c r="A20" s="210"/>
      <c r="B20" s="122"/>
      <c r="C20" s="122"/>
      <c r="D20" s="113"/>
      <c r="E20" s="90"/>
      <c r="F20" s="272"/>
      <c r="G20" s="272"/>
    </row>
    <row r="21" spans="1:7" x14ac:dyDescent="0.3">
      <c r="A21" s="249"/>
      <c r="B21" s="194"/>
      <c r="C21" s="157" t="s">
        <v>1317</v>
      </c>
      <c r="D21" s="154" t="s">
        <v>245</v>
      </c>
      <c r="E21" s="93">
        <v>4</v>
      </c>
      <c r="F21" s="277"/>
      <c r="G21" s="277"/>
    </row>
    <row r="22" spans="1:7" ht="6.6" customHeight="1" x14ac:dyDescent="0.3">
      <c r="A22" s="210"/>
      <c r="B22" s="122"/>
      <c r="C22" s="122"/>
      <c r="D22" s="113"/>
      <c r="E22" s="90"/>
      <c r="F22" s="272"/>
      <c r="G22" s="272"/>
    </row>
    <row r="23" spans="1:7" x14ac:dyDescent="0.3">
      <c r="A23" s="249"/>
      <c r="B23" s="194"/>
      <c r="C23" s="157" t="s">
        <v>1318</v>
      </c>
      <c r="D23" s="154" t="s">
        <v>245</v>
      </c>
      <c r="E23" s="93">
        <v>4</v>
      </c>
      <c r="F23" s="277"/>
      <c r="G23" s="277"/>
    </row>
    <row r="24" spans="1:7" ht="6.6" customHeight="1" x14ac:dyDescent="0.3">
      <c r="A24" s="210"/>
      <c r="B24" s="122"/>
      <c r="C24" s="122"/>
      <c r="D24" s="113"/>
      <c r="E24" s="90"/>
      <c r="F24" s="272"/>
      <c r="G24" s="272"/>
    </row>
    <row r="25" spans="1:7" x14ac:dyDescent="0.3">
      <c r="A25" s="249"/>
      <c r="B25" s="194"/>
      <c r="C25" s="157" t="s">
        <v>1319</v>
      </c>
      <c r="D25" s="154" t="s">
        <v>245</v>
      </c>
      <c r="E25" s="93">
        <v>10</v>
      </c>
      <c r="F25" s="277"/>
      <c r="G25" s="277"/>
    </row>
    <row r="26" spans="1:7" ht="6.6" customHeight="1" x14ac:dyDescent="0.3">
      <c r="A26" s="210"/>
      <c r="B26" s="122"/>
      <c r="C26" s="122"/>
      <c r="D26" s="113"/>
      <c r="E26" s="90"/>
      <c r="F26" s="272"/>
      <c r="G26" s="272"/>
    </row>
    <row r="27" spans="1:7" ht="22.8" x14ac:dyDescent="0.3">
      <c r="A27" s="249"/>
      <c r="B27" s="194"/>
      <c r="C27" s="157" t="s">
        <v>1320</v>
      </c>
      <c r="D27" s="154" t="s">
        <v>245</v>
      </c>
      <c r="E27" s="93">
        <v>4</v>
      </c>
      <c r="F27" s="277"/>
      <c r="G27" s="277"/>
    </row>
    <row r="28" spans="1:7" ht="6.6" customHeight="1" x14ac:dyDescent="0.3">
      <c r="A28" s="210"/>
      <c r="B28" s="122"/>
      <c r="C28" s="122"/>
      <c r="D28" s="113"/>
      <c r="E28" s="90"/>
      <c r="F28" s="272"/>
      <c r="G28" s="272"/>
    </row>
    <row r="29" spans="1:7" ht="34.200000000000003" x14ac:dyDescent="0.3">
      <c r="A29" s="249"/>
      <c r="B29" s="194"/>
      <c r="C29" s="157" t="s">
        <v>1321</v>
      </c>
      <c r="D29" s="154" t="s">
        <v>245</v>
      </c>
      <c r="E29" s="93">
        <v>1</v>
      </c>
      <c r="F29" s="277"/>
      <c r="G29" s="277"/>
    </row>
    <row r="30" spans="1:7" ht="6.6" customHeight="1" x14ac:dyDescent="0.3">
      <c r="A30" s="278"/>
      <c r="B30" s="266"/>
      <c r="C30" s="279"/>
      <c r="D30" s="267"/>
      <c r="E30" s="268"/>
      <c r="F30" s="280"/>
      <c r="G30" s="280"/>
    </row>
    <row r="31" spans="1:7" x14ac:dyDescent="0.3">
      <c r="A31" s="249"/>
      <c r="B31" s="194"/>
      <c r="C31" s="157" t="s">
        <v>1322</v>
      </c>
      <c r="D31" s="154"/>
      <c r="E31" s="93">
        <v>2</v>
      </c>
      <c r="F31" s="277"/>
      <c r="G31" s="277"/>
    </row>
    <row r="32" spans="1:7" ht="6.6" customHeight="1" x14ac:dyDescent="0.3">
      <c r="A32" s="278"/>
      <c r="B32" s="266"/>
      <c r="C32" s="279"/>
      <c r="D32" s="267"/>
      <c r="E32" s="268"/>
      <c r="F32" s="280"/>
      <c r="G32" s="280"/>
    </row>
    <row r="33" spans="1:7" ht="22.8" x14ac:dyDescent="0.3">
      <c r="A33" s="249"/>
      <c r="B33" s="194"/>
      <c r="C33" s="157" t="s">
        <v>1323</v>
      </c>
      <c r="D33" s="154" t="s">
        <v>245</v>
      </c>
      <c r="E33" s="93">
        <v>5</v>
      </c>
      <c r="F33" s="277"/>
      <c r="G33" s="277"/>
    </row>
    <row r="34" spans="1:7" ht="6.6" customHeight="1" x14ac:dyDescent="0.3">
      <c r="A34" s="278"/>
      <c r="B34" s="266"/>
      <c r="C34" s="279"/>
      <c r="D34" s="267"/>
      <c r="E34" s="268"/>
      <c r="F34" s="280"/>
      <c r="G34" s="280"/>
    </row>
    <row r="35" spans="1:7" x14ac:dyDescent="0.3">
      <c r="A35" s="249"/>
      <c r="B35" s="194"/>
      <c r="C35" s="157" t="s">
        <v>1324</v>
      </c>
      <c r="D35" s="154" t="s">
        <v>245</v>
      </c>
      <c r="E35" s="93">
        <v>4</v>
      </c>
      <c r="F35" s="277"/>
      <c r="G35" s="277"/>
    </row>
    <row r="36" spans="1:7" ht="6.6" customHeight="1" x14ac:dyDescent="0.3">
      <c r="A36" s="278"/>
      <c r="B36" s="266"/>
      <c r="C36" s="279"/>
      <c r="D36" s="267"/>
      <c r="E36" s="268"/>
      <c r="F36" s="280"/>
      <c r="G36" s="280"/>
    </row>
    <row r="37" spans="1:7" ht="22.8" x14ac:dyDescent="0.3">
      <c r="A37" s="249"/>
      <c r="B37" s="194"/>
      <c r="C37" s="157" t="s">
        <v>1325</v>
      </c>
      <c r="D37" s="154" t="s">
        <v>893</v>
      </c>
      <c r="E37" s="93">
        <v>2</v>
      </c>
      <c r="F37" s="277"/>
      <c r="G37" s="277"/>
    </row>
    <row r="38" spans="1:7" ht="6.6" customHeight="1" x14ac:dyDescent="0.3">
      <c r="A38" s="278"/>
      <c r="B38" s="266"/>
      <c r="C38" s="279"/>
      <c r="D38" s="267"/>
      <c r="E38" s="268"/>
      <c r="F38" s="280"/>
      <c r="G38" s="280"/>
    </row>
    <row r="39" spans="1:7" x14ac:dyDescent="0.3">
      <c r="A39" s="249"/>
      <c r="B39" s="194"/>
      <c r="C39" s="157" t="s">
        <v>1326</v>
      </c>
      <c r="D39" s="154" t="s">
        <v>1327</v>
      </c>
      <c r="E39" s="93">
        <v>20</v>
      </c>
      <c r="F39" s="277"/>
      <c r="G39" s="277"/>
    </row>
    <row r="40" spans="1:7" ht="6.6" customHeight="1" x14ac:dyDescent="0.3">
      <c r="A40" s="278"/>
      <c r="B40" s="266"/>
      <c r="C40" s="279"/>
      <c r="D40" s="267"/>
      <c r="E40" s="268"/>
      <c r="F40" s="280"/>
      <c r="G40" s="280"/>
    </row>
    <row r="41" spans="1:7" x14ac:dyDescent="0.3">
      <c r="A41" s="249"/>
      <c r="B41" s="194"/>
      <c r="C41" s="157" t="s">
        <v>1328</v>
      </c>
      <c r="D41" s="154" t="s">
        <v>1329</v>
      </c>
      <c r="E41" s="93">
        <v>1</v>
      </c>
      <c r="F41" s="277"/>
      <c r="G41" s="277"/>
    </row>
    <row r="42" spans="1:7" ht="6.6" customHeight="1" x14ac:dyDescent="0.3">
      <c r="A42" s="278"/>
      <c r="B42" s="266"/>
      <c r="C42" s="279"/>
      <c r="D42" s="267"/>
      <c r="E42" s="268"/>
      <c r="F42" s="280"/>
      <c r="G42" s="280"/>
    </row>
    <row r="43" spans="1:7" x14ac:dyDescent="0.3">
      <c r="A43" s="249"/>
      <c r="B43" s="238" t="s">
        <v>1311</v>
      </c>
      <c r="C43" s="157" t="s">
        <v>1330</v>
      </c>
      <c r="D43" s="154" t="s">
        <v>245</v>
      </c>
      <c r="E43" s="93">
        <v>12</v>
      </c>
      <c r="F43" s="277"/>
      <c r="G43" s="277"/>
    </row>
    <row r="44" spans="1:7" ht="6.6" customHeight="1" x14ac:dyDescent="0.3">
      <c r="A44" s="210"/>
      <c r="B44" s="122"/>
      <c r="C44" s="122"/>
      <c r="D44" s="113"/>
      <c r="E44" s="90"/>
      <c r="F44" s="272"/>
      <c r="G44" s="272"/>
    </row>
    <row r="45" spans="1:7" x14ac:dyDescent="0.3">
      <c r="A45" s="89" t="s">
        <v>1331</v>
      </c>
      <c r="B45" s="140"/>
      <c r="C45" s="78" t="s">
        <v>1332</v>
      </c>
      <c r="D45" s="77"/>
      <c r="E45" s="77"/>
      <c r="F45" s="273"/>
      <c r="G45" s="274"/>
    </row>
    <row r="46" spans="1:7" ht="6.6" customHeight="1" x14ac:dyDescent="0.3">
      <c r="A46" s="281"/>
      <c r="B46" s="251"/>
      <c r="C46" s="282"/>
      <c r="D46" s="283"/>
      <c r="E46" s="283"/>
      <c r="F46" s="284"/>
      <c r="G46" s="285"/>
    </row>
    <row r="47" spans="1:7" ht="94.2" customHeight="1" x14ac:dyDescent="0.3">
      <c r="A47" s="286" t="s">
        <v>1333</v>
      </c>
      <c r="B47" s="187" t="s">
        <v>1334</v>
      </c>
      <c r="C47" s="188" t="s">
        <v>1335</v>
      </c>
      <c r="D47" s="571" t="s">
        <v>1336</v>
      </c>
      <c r="E47" s="572"/>
      <c r="F47" s="572"/>
      <c r="G47" s="573"/>
    </row>
    <row r="48" spans="1:7" ht="6.6" customHeight="1" x14ac:dyDescent="0.3">
      <c r="A48" s="233"/>
      <c r="B48" s="98"/>
      <c r="C48" s="91"/>
      <c r="D48" s="90"/>
      <c r="E48" s="90"/>
      <c r="F48" s="272"/>
      <c r="G48" s="272"/>
    </row>
    <row r="49" spans="1:7" ht="22.8" x14ac:dyDescent="0.3">
      <c r="A49" s="234"/>
      <c r="B49" s="94"/>
      <c r="C49" s="94" t="s">
        <v>1337</v>
      </c>
      <c r="D49" s="93" t="s">
        <v>245</v>
      </c>
      <c r="E49" s="93">
        <v>1</v>
      </c>
      <c r="F49" s="277"/>
      <c r="G49" s="277"/>
    </row>
    <row r="50" spans="1:7" ht="6.6" customHeight="1" x14ac:dyDescent="0.3">
      <c r="A50" s="233"/>
      <c r="B50" s="98"/>
      <c r="C50" s="91"/>
      <c r="D50" s="90"/>
      <c r="E50" s="90"/>
      <c r="F50" s="272"/>
      <c r="G50" s="272"/>
    </row>
    <row r="51" spans="1:7" x14ac:dyDescent="0.3">
      <c r="A51" s="234"/>
      <c r="B51" s="94"/>
      <c r="C51" s="287" t="s">
        <v>1313</v>
      </c>
      <c r="D51" s="288" t="s">
        <v>245</v>
      </c>
      <c r="E51" s="93">
        <v>2</v>
      </c>
      <c r="F51" s="277"/>
      <c r="G51" s="277"/>
    </row>
    <row r="52" spans="1:7" ht="6.6" customHeight="1" x14ac:dyDescent="0.3">
      <c r="A52" s="233"/>
      <c r="B52" s="98"/>
      <c r="C52" s="91"/>
      <c r="D52" s="90"/>
      <c r="E52" s="90"/>
      <c r="F52" s="272"/>
      <c r="G52" s="272"/>
    </row>
    <row r="53" spans="1:7" ht="22.8" x14ac:dyDescent="0.3">
      <c r="A53" s="234"/>
      <c r="B53" s="94"/>
      <c r="C53" s="94" t="s">
        <v>1338</v>
      </c>
      <c r="D53" s="93" t="s">
        <v>245</v>
      </c>
      <c r="E53" s="93">
        <v>3</v>
      </c>
      <c r="F53" s="277"/>
      <c r="G53" s="277"/>
    </row>
    <row r="54" spans="1:7" ht="6.6" customHeight="1" x14ac:dyDescent="0.3">
      <c r="A54" s="233"/>
      <c r="B54" s="98"/>
      <c r="C54" s="91"/>
      <c r="D54" s="90"/>
      <c r="E54" s="90"/>
      <c r="F54" s="272"/>
      <c r="G54" s="272"/>
    </row>
    <row r="55" spans="1:7" x14ac:dyDescent="0.3">
      <c r="A55" s="234"/>
      <c r="B55" s="94"/>
      <c r="C55" s="94" t="s">
        <v>1339</v>
      </c>
      <c r="D55" s="93" t="s">
        <v>245</v>
      </c>
      <c r="E55" s="93">
        <v>700</v>
      </c>
      <c r="F55" s="277"/>
      <c r="G55" s="277"/>
    </row>
    <row r="56" spans="1:7" ht="6.6" customHeight="1" x14ac:dyDescent="0.3">
      <c r="A56" s="233"/>
      <c r="B56" s="98"/>
      <c r="C56" s="98"/>
      <c r="D56" s="90"/>
      <c r="E56" s="90"/>
      <c r="F56" s="272"/>
      <c r="G56" s="272"/>
    </row>
    <row r="57" spans="1:7" x14ac:dyDescent="0.3">
      <c r="A57" s="234"/>
      <c r="B57" s="94"/>
      <c r="C57" s="94" t="s">
        <v>1340</v>
      </c>
      <c r="D57" s="93" t="s">
        <v>1341</v>
      </c>
      <c r="E57" s="93">
        <v>3000</v>
      </c>
      <c r="F57" s="277"/>
      <c r="G57" s="277"/>
    </row>
    <row r="58" spans="1:7" ht="6.6" customHeight="1" x14ac:dyDescent="0.3">
      <c r="A58" s="233"/>
      <c r="B58" s="98"/>
      <c r="C58" s="98"/>
      <c r="D58" s="90"/>
      <c r="E58" s="90"/>
      <c r="F58" s="272"/>
      <c r="G58" s="272"/>
    </row>
    <row r="59" spans="1:7" x14ac:dyDescent="0.3">
      <c r="A59" s="234"/>
      <c r="B59" s="94"/>
      <c r="C59" s="94" t="s">
        <v>1342</v>
      </c>
      <c r="D59" s="93" t="s">
        <v>1341</v>
      </c>
      <c r="E59" s="93">
        <v>300</v>
      </c>
      <c r="F59" s="277"/>
      <c r="G59" s="277"/>
    </row>
    <row r="60" spans="1:7" ht="6.6" customHeight="1" x14ac:dyDescent="0.3">
      <c r="A60" s="233"/>
      <c r="B60" s="98"/>
      <c r="C60" s="98"/>
      <c r="D60" s="90"/>
      <c r="E60" s="90"/>
      <c r="F60" s="272"/>
      <c r="G60" s="272"/>
    </row>
    <row r="61" spans="1:7" x14ac:dyDescent="0.3">
      <c r="A61" s="234"/>
      <c r="B61" s="94"/>
      <c r="C61" s="94" t="s">
        <v>1343</v>
      </c>
      <c r="D61" s="93" t="s">
        <v>245</v>
      </c>
      <c r="E61" s="93">
        <v>10</v>
      </c>
      <c r="F61" s="277"/>
      <c r="G61" s="277"/>
    </row>
    <row r="62" spans="1:7" ht="6.6" customHeight="1" x14ac:dyDescent="0.3">
      <c r="A62" s="233"/>
      <c r="B62" s="98"/>
      <c r="C62" s="98"/>
      <c r="D62" s="90"/>
      <c r="E62" s="90"/>
      <c r="F62" s="272"/>
      <c r="G62" s="272"/>
    </row>
    <row r="63" spans="1:7" x14ac:dyDescent="0.3">
      <c r="A63" s="234"/>
      <c r="B63" s="94"/>
      <c r="C63" s="94" t="s">
        <v>1344</v>
      </c>
      <c r="D63" s="93" t="s">
        <v>1329</v>
      </c>
      <c r="E63" s="93">
        <v>1</v>
      </c>
      <c r="F63" s="277"/>
      <c r="G63" s="277"/>
    </row>
    <row r="64" spans="1:7" ht="6.6" customHeight="1" x14ac:dyDescent="0.3">
      <c r="A64" s="233"/>
      <c r="B64" s="98"/>
      <c r="C64" s="98"/>
      <c r="D64" s="90"/>
      <c r="E64" s="90"/>
      <c r="F64" s="272"/>
      <c r="G64" s="272"/>
    </row>
    <row r="65" spans="1:7" ht="34.200000000000003" x14ac:dyDescent="0.3">
      <c r="A65" s="234"/>
      <c r="B65" s="94" t="s">
        <v>1345</v>
      </c>
      <c r="C65" s="94" t="s">
        <v>1346</v>
      </c>
      <c r="D65" s="93" t="s">
        <v>893</v>
      </c>
      <c r="E65" s="93">
        <v>1</v>
      </c>
      <c r="F65" s="277"/>
      <c r="G65" s="277"/>
    </row>
    <row r="66" spans="1:7" x14ac:dyDescent="0.3">
      <c r="A66" s="123" t="s">
        <v>62</v>
      </c>
      <c r="B66" s="159"/>
      <c r="C66" s="125"/>
      <c r="D66" s="160"/>
      <c r="E66" s="160"/>
      <c r="F66" s="289"/>
      <c r="G66" s="290"/>
    </row>
    <row r="67" spans="1:7" x14ac:dyDescent="0.3">
      <c r="A67" s="9"/>
      <c r="B67" s="9"/>
      <c r="C67" s="30"/>
      <c r="D67" s="9"/>
      <c r="E67" s="9"/>
      <c r="F67" s="9"/>
      <c r="G67" s="9"/>
    </row>
    <row r="68" spans="1:7" x14ac:dyDescent="0.3">
      <c r="C68" s="30"/>
    </row>
  </sheetData>
  <protectedRanges>
    <protectedRange sqref="F12" name="Data_2_5_3"/>
  </protectedRanges>
  <mergeCells count="2">
    <mergeCell ref="D4:G4"/>
    <mergeCell ref="D47:G47"/>
  </mergeCells>
  <dataValidations count="1">
    <dataValidation type="decimal" operator="greaterThanOrEqual" allowBlank="1" showInputMessage="1" showErrorMessage="1" sqref="F12" xr:uid="{57B5F399-82FB-451F-9B5C-DFC846F182D3}">
      <formula1>0</formula1>
    </dataValidation>
  </dataValidations>
  <pageMargins left="0.39370078740157483" right="0.31496062992125984" top="0.15748031496062992" bottom="7.874015748031496E-2" header="0" footer="0"/>
  <pageSetup paperSize="9" scale="81"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2FCB1-7AA7-4662-A242-7A21FC8A85D3}">
  <sheetPr>
    <tabColor theme="5" tint="0.59999389629810485"/>
    <pageSetUpPr fitToPage="1"/>
  </sheetPr>
  <dimension ref="A1:G24"/>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23" sqref="A23"/>
    </sheetView>
  </sheetViews>
  <sheetFormatPr defaultRowHeight="14.4" x14ac:dyDescent="0.3"/>
  <cols>
    <col min="2" max="2" width="13.109375" customWidth="1"/>
    <col min="3" max="3" width="41.33203125" customWidth="1"/>
    <col min="5" max="5" width="12.109375" customWidth="1"/>
    <col min="6" max="6" width="12.44140625" customWidth="1"/>
    <col min="7" max="7" width="18.33203125" customWidth="1"/>
  </cols>
  <sheetData>
    <row r="1" spans="1:7" x14ac:dyDescent="0.3">
      <c r="A1" s="2" t="str">
        <f>Summary!B1</f>
        <v xml:space="preserve">TSHIAME WWTW REFURBISHMENT </v>
      </c>
    </row>
    <row r="2" spans="1:7" x14ac:dyDescent="0.3">
      <c r="A2" s="1" t="str">
        <f>Summary!B2</f>
        <v>SCHEDULE OF QUANTITIES</v>
      </c>
    </row>
    <row r="3" spans="1:7" x14ac:dyDescent="0.3">
      <c r="A3" s="353" t="str">
        <f>Summary!B3</f>
        <v>TENDER NO:  SCM/BID33/2025/2026</v>
      </c>
      <c r="B3" s="1"/>
    </row>
    <row r="4" spans="1:7" ht="31.2" customHeight="1" x14ac:dyDescent="0.3">
      <c r="A4" s="9"/>
      <c r="B4" s="9"/>
      <c r="C4" s="9"/>
      <c r="D4" s="544" t="s">
        <v>166</v>
      </c>
      <c r="E4" s="545" t="s">
        <v>166</v>
      </c>
      <c r="F4" s="545" t="s">
        <v>166</v>
      </c>
      <c r="G4" s="545" t="s">
        <v>166</v>
      </c>
    </row>
    <row r="5" spans="1:7" ht="22.8" x14ac:dyDescent="0.3">
      <c r="A5" s="11" t="s">
        <v>5</v>
      </c>
      <c r="B5" s="11" t="s">
        <v>0</v>
      </c>
      <c r="C5" s="11" t="s">
        <v>1</v>
      </c>
      <c r="D5" s="11" t="s">
        <v>2</v>
      </c>
      <c r="E5" s="11" t="s">
        <v>3</v>
      </c>
      <c r="F5" s="11" t="s">
        <v>6</v>
      </c>
      <c r="G5" s="12" t="s">
        <v>4</v>
      </c>
    </row>
    <row r="6" spans="1:7" ht="24" x14ac:dyDescent="0.3">
      <c r="A6" s="115" t="s">
        <v>1347</v>
      </c>
      <c r="B6" s="146" t="s">
        <v>861</v>
      </c>
      <c r="C6" s="146" t="s">
        <v>1348</v>
      </c>
      <c r="D6" s="116"/>
      <c r="E6" s="291"/>
      <c r="F6" s="292"/>
      <c r="G6" s="293"/>
    </row>
    <row r="7" spans="1:7" x14ac:dyDescent="0.3">
      <c r="A7" s="237"/>
      <c r="B7" s="98"/>
      <c r="C7" s="98"/>
      <c r="D7" s="90"/>
      <c r="E7" s="294"/>
      <c r="F7" s="262"/>
      <c r="G7" s="295"/>
    </row>
    <row r="8" spans="1:7" x14ac:dyDescent="0.3">
      <c r="A8" s="238"/>
      <c r="B8" s="157"/>
      <c r="C8" s="194"/>
      <c r="D8" s="154"/>
      <c r="E8" s="158"/>
      <c r="F8" s="296"/>
      <c r="G8" s="297"/>
    </row>
    <row r="9" spans="1:7" ht="24" x14ac:dyDescent="0.3">
      <c r="A9" s="234"/>
      <c r="B9" s="94"/>
      <c r="C9" s="151" t="s">
        <v>1349</v>
      </c>
      <c r="D9" s="93"/>
      <c r="E9" s="158"/>
      <c r="F9" s="298"/>
      <c r="G9" s="297"/>
    </row>
    <row r="10" spans="1:7" ht="125.4" x14ac:dyDescent="0.3">
      <c r="A10" s="100" t="s">
        <v>1350</v>
      </c>
      <c r="B10" s="299" t="s">
        <v>1351</v>
      </c>
      <c r="C10" s="117" t="s">
        <v>1352</v>
      </c>
      <c r="D10" s="116"/>
      <c r="E10" s="291"/>
      <c r="F10" s="300"/>
      <c r="G10" s="293"/>
    </row>
    <row r="11" spans="1:7" x14ac:dyDescent="0.3">
      <c r="A11" s="210"/>
      <c r="B11" s="63"/>
      <c r="C11" s="122"/>
      <c r="D11" s="113"/>
      <c r="E11" s="294"/>
      <c r="F11" s="301"/>
      <c r="G11" s="295"/>
    </row>
    <row r="12" spans="1:7" ht="125.4" x14ac:dyDescent="0.3">
      <c r="A12" s="249"/>
      <c r="B12" s="302" t="s">
        <v>1353</v>
      </c>
      <c r="C12" s="303" t="s">
        <v>1354</v>
      </c>
      <c r="D12" s="154"/>
      <c r="E12" s="158"/>
      <c r="F12" s="304"/>
      <c r="G12" s="297" t="s">
        <v>619</v>
      </c>
    </row>
    <row r="13" spans="1:7" x14ac:dyDescent="0.3">
      <c r="A13" s="305"/>
      <c r="B13" s="306"/>
      <c r="C13" s="306"/>
      <c r="D13" s="307"/>
      <c r="E13" s="308"/>
      <c r="F13" s="309"/>
      <c r="G13" s="310"/>
    </row>
    <row r="14" spans="1:7" ht="22.8" x14ac:dyDescent="0.3">
      <c r="A14" s="249"/>
      <c r="B14" s="157"/>
      <c r="C14" s="157" t="s">
        <v>1355</v>
      </c>
      <c r="D14" s="154" t="s">
        <v>1301</v>
      </c>
      <c r="E14" s="158">
        <v>1</v>
      </c>
      <c r="F14" s="311"/>
      <c r="G14" s="297"/>
    </row>
    <row r="15" spans="1:7" x14ac:dyDescent="0.3">
      <c r="A15" s="237"/>
      <c r="B15" s="98"/>
      <c r="C15" s="98"/>
      <c r="D15" s="90"/>
      <c r="E15" s="312"/>
      <c r="F15" s="262"/>
      <c r="G15" s="295"/>
    </row>
    <row r="16" spans="1:7" ht="22.8" x14ac:dyDescent="0.3">
      <c r="A16" s="249"/>
      <c r="B16" s="157"/>
      <c r="C16" s="157" t="s">
        <v>1356</v>
      </c>
      <c r="D16" s="154" t="s">
        <v>1301</v>
      </c>
      <c r="E16" s="158">
        <v>1</v>
      </c>
      <c r="F16" s="311"/>
      <c r="G16" s="297"/>
    </row>
    <row r="17" spans="1:7" x14ac:dyDescent="0.3">
      <c r="A17" s="237"/>
      <c r="B17" s="98"/>
      <c r="C17" s="98"/>
      <c r="D17" s="90"/>
      <c r="E17" s="312"/>
      <c r="F17" s="262"/>
      <c r="G17" s="295"/>
    </row>
    <row r="18" spans="1:7" ht="34.200000000000003" x14ac:dyDescent="0.3">
      <c r="A18" s="249"/>
      <c r="B18" s="157"/>
      <c r="C18" s="157" t="s">
        <v>1357</v>
      </c>
      <c r="D18" s="288" t="s">
        <v>1301</v>
      </c>
      <c r="E18" s="158" t="s">
        <v>1358</v>
      </c>
      <c r="F18" s="296"/>
      <c r="G18" s="297"/>
    </row>
    <row r="19" spans="1:7" x14ac:dyDescent="0.3">
      <c r="A19" s="237"/>
      <c r="B19" s="98"/>
      <c r="C19" s="98"/>
      <c r="D19" s="90"/>
      <c r="E19" s="294"/>
      <c r="F19" s="262"/>
      <c r="G19" s="295"/>
    </row>
    <row r="20" spans="1:7" ht="22.8" x14ac:dyDescent="0.3">
      <c r="A20" s="249"/>
      <c r="B20" s="157"/>
      <c r="C20" s="157" t="s">
        <v>1359</v>
      </c>
      <c r="D20" s="288" t="s">
        <v>1301</v>
      </c>
      <c r="E20" s="158" t="s">
        <v>1358</v>
      </c>
      <c r="F20" s="296"/>
      <c r="G20" s="297"/>
    </row>
    <row r="21" spans="1:7" x14ac:dyDescent="0.3">
      <c r="A21" s="237"/>
      <c r="B21" s="98"/>
      <c r="C21" s="98"/>
      <c r="D21" s="90"/>
      <c r="E21" s="294"/>
      <c r="F21" s="262"/>
      <c r="G21" s="295"/>
    </row>
    <row r="22" spans="1:7" x14ac:dyDescent="0.3">
      <c r="A22" s="123" t="s">
        <v>62</v>
      </c>
      <c r="B22" s="159"/>
      <c r="C22" s="125"/>
      <c r="D22" s="307"/>
      <c r="E22" s="160"/>
      <c r="F22" s="313"/>
      <c r="G22" s="200"/>
    </row>
    <row r="23" spans="1:7" x14ac:dyDescent="0.3">
      <c r="A23" s="9"/>
      <c r="B23" s="9"/>
      <c r="C23" s="30"/>
      <c r="D23" s="9"/>
      <c r="E23" s="9"/>
      <c r="F23" s="9"/>
      <c r="G23" s="9"/>
    </row>
    <row r="24" spans="1:7" x14ac:dyDescent="0.3">
      <c r="C24" s="30"/>
    </row>
  </sheetData>
  <mergeCells count="1">
    <mergeCell ref="D4:G4"/>
  </mergeCells>
  <pageMargins left="0.39370078740157483" right="0.31496062992125984" top="0.15748031496062992" bottom="7.874015748031496E-2" header="0" footer="0"/>
  <pageSetup paperSize="9" scale="83"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2537-B209-4877-A583-A72BE83EBB21}">
  <sheetPr>
    <tabColor theme="5" tint="0.59999389629810485"/>
    <pageSetUpPr fitToPage="1"/>
  </sheetPr>
  <dimension ref="A1:G58"/>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57" sqref="A57"/>
    </sheetView>
  </sheetViews>
  <sheetFormatPr defaultRowHeight="14.4" x14ac:dyDescent="0.3"/>
  <cols>
    <col min="2" max="2" width="13.109375" customWidth="1"/>
    <col min="3" max="3" width="48.5546875" customWidth="1"/>
    <col min="5" max="5" width="5.6640625" customWidth="1"/>
    <col min="6" max="6" width="12.44140625" customWidth="1"/>
    <col min="7" max="7" width="18.33203125" customWidth="1"/>
  </cols>
  <sheetData>
    <row r="1" spans="1:7" x14ac:dyDescent="0.3">
      <c r="A1" s="2" t="str">
        <f>Summary!B1</f>
        <v xml:space="preserve">TSHIAME WWTW REFURBISHMENT </v>
      </c>
    </row>
    <row r="2" spans="1:7" x14ac:dyDescent="0.3">
      <c r="A2" s="1" t="str">
        <f>Summary!B2</f>
        <v>SCHEDULE OF QUANTITIES</v>
      </c>
    </row>
    <row r="3" spans="1:7" x14ac:dyDescent="0.3">
      <c r="A3" s="353" t="str">
        <f>Summary!B3</f>
        <v>TENDER NO:  SCM/BID33/2025/2026</v>
      </c>
      <c r="B3" s="1"/>
    </row>
    <row r="4" spans="1:7" ht="19.8" customHeight="1" x14ac:dyDescent="0.3">
      <c r="A4" s="9"/>
      <c r="B4" s="9"/>
      <c r="C4" s="9"/>
      <c r="D4" s="544" t="s">
        <v>167</v>
      </c>
      <c r="E4" s="545" t="s">
        <v>167</v>
      </c>
      <c r="F4" s="545" t="s">
        <v>167</v>
      </c>
      <c r="G4" s="545" t="s">
        <v>167</v>
      </c>
    </row>
    <row r="5" spans="1:7" ht="22.8" x14ac:dyDescent="0.3">
      <c r="A5" s="11" t="s">
        <v>5</v>
      </c>
      <c r="B5" s="11" t="s">
        <v>0</v>
      </c>
      <c r="C5" s="11" t="s">
        <v>1</v>
      </c>
      <c r="D5" s="11" t="s">
        <v>2</v>
      </c>
      <c r="E5" s="11" t="s">
        <v>3</v>
      </c>
      <c r="F5" s="11" t="s">
        <v>6</v>
      </c>
      <c r="G5" s="12" t="s">
        <v>4</v>
      </c>
    </row>
    <row r="6" spans="1:7" ht="24" x14ac:dyDescent="0.3">
      <c r="A6" s="69" t="s">
        <v>222</v>
      </c>
      <c r="B6" s="122"/>
      <c r="C6" s="122" t="s">
        <v>167</v>
      </c>
      <c r="D6" s="189"/>
      <c r="E6" s="314"/>
      <c r="F6" s="145"/>
      <c r="G6" s="145"/>
    </row>
    <row r="7" spans="1:7" x14ac:dyDescent="0.3">
      <c r="A7" s="212"/>
      <c r="B7" s="96"/>
      <c r="C7" s="112" t="s">
        <v>868</v>
      </c>
      <c r="D7" s="96"/>
      <c r="E7" s="315"/>
      <c r="F7" s="149"/>
      <c r="G7" s="149"/>
    </row>
    <row r="8" spans="1:7" ht="7.8" customHeight="1" x14ac:dyDescent="0.3">
      <c r="A8" s="69"/>
      <c r="B8" s="63"/>
      <c r="C8" s="122"/>
      <c r="D8" s="189"/>
      <c r="E8" s="314"/>
      <c r="F8" s="145"/>
      <c r="G8" s="145"/>
    </row>
    <row r="9" spans="1:7" ht="60" x14ac:dyDescent="0.3">
      <c r="A9" s="235" t="s">
        <v>223</v>
      </c>
      <c r="B9" s="96"/>
      <c r="C9" s="112" t="s">
        <v>1445</v>
      </c>
      <c r="D9" s="96"/>
      <c r="E9" s="315"/>
      <c r="F9" s="149"/>
      <c r="G9" s="149"/>
    </row>
    <row r="10" spans="1:7" ht="7.8" customHeight="1" x14ac:dyDescent="0.3">
      <c r="A10" s="210"/>
      <c r="B10" s="122"/>
      <c r="C10" s="122"/>
      <c r="D10" s="189"/>
      <c r="E10" s="314"/>
      <c r="F10" s="145"/>
      <c r="G10" s="145"/>
    </row>
    <row r="11" spans="1:7" ht="34.200000000000003" x14ac:dyDescent="0.3">
      <c r="A11" s="235" t="s">
        <v>224</v>
      </c>
      <c r="B11" s="96" t="s">
        <v>1360</v>
      </c>
      <c r="C11" s="194" t="s">
        <v>1361</v>
      </c>
      <c r="D11" s="96"/>
      <c r="E11" s="315"/>
      <c r="F11" s="149"/>
      <c r="G11" s="149"/>
    </row>
    <row r="12" spans="1:7" x14ac:dyDescent="0.3">
      <c r="A12" s="249" t="s">
        <v>1442</v>
      </c>
      <c r="B12" s="157"/>
      <c r="C12" s="176" t="s">
        <v>1362</v>
      </c>
      <c r="D12" s="195" t="s">
        <v>245</v>
      </c>
      <c r="E12" s="316">
        <v>1</v>
      </c>
      <c r="F12" s="148"/>
      <c r="G12" s="148"/>
    </row>
    <row r="13" spans="1:7" ht="7.8" customHeight="1" x14ac:dyDescent="0.3">
      <c r="A13" s="69"/>
      <c r="B13" s="63"/>
      <c r="D13" s="189"/>
      <c r="E13" s="314"/>
      <c r="F13" s="145"/>
      <c r="G13" s="145"/>
    </row>
    <row r="14" spans="1:7" x14ac:dyDescent="0.3">
      <c r="A14" s="238"/>
      <c r="B14" s="157"/>
      <c r="C14" s="176" t="s">
        <v>1363</v>
      </c>
      <c r="D14" s="195" t="s">
        <v>245</v>
      </c>
      <c r="E14" s="316">
        <v>1</v>
      </c>
      <c r="F14" s="148"/>
      <c r="G14" s="148"/>
    </row>
    <row r="15" spans="1:7" ht="7.8" customHeight="1" x14ac:dyDescent="0.3">
      <c r="A15" s="69"/>
      <c r="B15" s="63"/>
      <c r="D15" s="189"/>
      <c r="E15" s="314"/>
      <c r="F15" s="145"/>
      <c r="G15" s="145"/>
    </row>
    <row r="16" spans="1:7" ht="28.8" x14ac:dyDescent="0.3">
      <c r="A16" s="238"/>
      <c r="B16" s="157"/>
      <c r="C16" s="317" t="s">
        <v>1364</v>
      </c>
      <c r="D16" s="195" t="s">
        <v>1365</v>
      </c>
      <c r="E16" s="316">
        <v>25</v>
      </c>
      <c r="F16" s="148"/>
      <c r="G16" s="148"/>
    </row>
    <row r="17" spans="1:7" ht="7.8" customHeight="1" x14ac:dyDescent="0.3">
      <c r="A17" s="69"/>
      <c r="B17" s="63"/>
      <c r="D17" s="189"/>
      <c r="E17" s="314"/>
      <c r="F17" s="145"/>
      <c r="G17" s="145"/>
    </row>
    <row r="18" spans="1:7" x14ac:dyDescent="0.3">
      <c r="A18" s="238"/>
      <c r="B18" s="157"/>
      <c r="C18" s="176" t="s">
        <v>1366</v>
      </c>
      <c r="D18" s="195" t="s">
        <v>245</v>
      </c>
      <c r="E18" s="316">
        <v>1</v>
      </c>
      <c r="F18" s="148"/>
      <c r="G18" s="148"/>
    </row>
    <row r="19" spans="1:7" ht="7.8" customHeight="1" x14ac:dyDescent="0.3">
      <c r="A19" s="69"/>
      <c r="B19" s="63"/>
      <c r="D19" s="189"/>
      <c r="E19" s="314"/>
      <c r="F19" s="145"/>
      <c r="G19" s="145"/>
    </row>
    <row r="20" spans="1:7" x14ac:dyDescent="0.3">
      <c r="A20" s="238"/>
      <c r="B20" s="157"/>
      <c r="C20" s="176" t="s">
        <v>1367</v>
      </c>
      <c r="D20" s="195" t="s">
        <v>1368</v>
      </c>
      <c r="E20" s="316">
        <v>10</v>
      </c>
      <c r="F20" s="148"/>
      <c r="G20" s="148"/>
    </row>
    <row r="21" spans="1:7" ht="7.8" customHeight="1" x14ac:dyDescent="0.3">
      <c r="A21" s="69"/>
      <c r="B21" s="63"/>
      <c r="D21" s="189"/>
      <c r="E21" s="314"/>
      <c r="F21" s="145"/>
      <c r="G21" s="145"/>
    </row>
    <row r="22" spans="1:7" ht="43.2" x14ac:dyDescent="0.3">
      <c r="A22" s="238"/>
      <c r="B22" s="157"/>
      <c r="C22" s="318" t="s">
        <v>1369</v>
      </c>
      <c r="D22" s="195"/>
      <c r="E22" s="316"/>
      <c r="F22" s="148"/>
      <c r="G22" s="148"/>
    </row>
    <row r="23" spans="1:7" x14ac:dyDescent="0.3">
      <c r="A23" s="238"/>
      <c r="B23" s="157" t="s">
        <v>1370</v>
      </c>
      <c r="C23" s="318" t="s">
        <v>1371</v>
      </c>
      <c r="D23" s="195" t="s">
        <v>245</v>
      </c>
      <c r="E23" s="316">
        <v>5</v>
      </c>
      <c r="F23" s="148"/>
      <c r="G23" s="148"/>
    </row>
    <row r="24" spans="1:7" ht="7.8" customHeight="1" x14ac:dyDescent="0.3">
      <c r="A24" s="69"/>
      <c r="B24" s="63"/>
      <c r="C24" s="319"/>
      <c r="D24" s="189"/>
      <c r="E24" s="314"/>
      <c r="F24" s="145"/>
      <c r="G24" s="145"/>
    </row>
    <row r="25" spans="1:7" x14ac:dyDescent="0.3">
      <c r="A25" s="238"/>
      <c r="B25" s="157"/>
      <c r="C25" s="318" t="s">
        <v>1372</v>
      </c>
      <c r="D25" s="195" t="s">
        <v>245</v>
      </c>
      <c r="E25" s="316">
        <v>10</v>
      </c>
      <c r="F25" s="148"/>
      <c r="G25" s="148"/>
    </row>
    <row r="26" spans="1:7" ht="7.8" customHeight="1" x14ac:dyDescent="0.3">
      <c r="A26" s="69"/>
      <c r="B26" s="63"/>
      <c r="C26" s="319"/>
      <c r="D26" s="189"/>
      <c r="E26" s="314"/>
      <c r="F26" s="145"/>
      <c r="G26" s="145"/>
    </row>
    <row r="27" spans="1:7" x14ac:dyDescent="0.3">
      <c r="A27" s="238"/>
      <c r="B27" s="157"/>
      <c r="C27" s="318" t="s">
        <v>1373</v>
      </c>
      <c r="D27" s="195" t="s">
        <v>245</v>
      </c>
      <c r="E27" s="316">
        <v>10</v>
      </c>
      <c r="F27" s="148"/>
      <c r="G27" s="148"/>
    </row>
    <row r="28" spans="1:7" ht="7.8" customHeight="1" x14ac:dyDescent="0.3">
      <c r="A28" s="69"/>
      <c r="B28" s="63"/>
      <c r="C28" s="319"/>
      <c r="D28" s="189"/>
      <c r="E28" s="314"/>
      <c r="F28" s="145"/>
      <c r="G28" s="145"/>
    </row>
    <row r="29" spans="1:7" x14ac:dyDescent="0.3">
      <c r="A29" s="238"/>
      <c r="B29" s="157"/>
      <c r="C29" s="318" t="s">
        <v>1374</v>
      </c>
      <c r="D29" s="195" t="s">
        <v>245</v>
      </c>
      <c r="E29" s="316">
        <v>5</v>
      </c>
      <c r="F29" s="148"/>
      <c r="G29" s="148"/>
    </row>
    <row r="30" spans="1:7" ht="7.8" customHeight="1" x14ac:dyDescent="0.3">
      <c r="A30" s="69"/>
      <c r="B30" s="63"/>
      <c r="C30" s="319"/>
      <c r="D30" s="189"/>
      <c r="E30" s="314"/>
      <c r="F30" s="145"/>
      <c r="G30" s="145"/>
    </row>
    <row r="31" spans="1:7" x14ac:dyDescent="0.3">
      <c r="A31" s="238"/>
      <c r="B31" s="157"/>
      <c r="C31" s="318" t="s">
        <v>1375</v>
      </c>
      <c r="D31" s="195" t="s">
        <v>1365</v>
      </c>
      <c r="E31" s="316">
        <v>30</v>
      </c>
      <c r="F31" s="148"/>
      <c r="G31" s="148"/>
    </row>
    <row r="32" spans="1:7" ht="7.8" customHeight="1" x14ac:dyDescent="0.3">
      <c r="A32" s="69"/>
      <c r="B32" s="63"/>
      <c r="C32" s="319"/>
      <c r="D32" s="189"/>
      <c r="E32" s="314"/>
      <c r="F32" s="145"/>
      <c r="G32" s="145"/>
    </row>
    <row r="33" spans="1:7" x14ac:dyDescent="0.3">
      <c r="A33" s="238"/>
      <c r="B33" s="157"/>
      <c r="C33" s="318" t="s">
        <v>1376</v>
      </c>
      <c r="D33" s="195" t="s">
        <v>1365</v>
      </c>
      <c r="E33" s="316">
        <v>50</v>
      </c>
      <c r="F33" s="148"/>
      <c r="G33" s="148"/>
    </row>
    <row r="34" spans="1:7" ht="7.8" customHeight="1" x14ac:dyDescent="0.3">
      <c r="A34" s="69"/>
      <c r="B34" s="63"/>
      <c r="C34" s="319"/>
      <c r="D34" s="189"/>
      <c r="E34" s="314"/>
      <c r="F34" s="145"/>
      <c r="G34" s="145"/>
    </row>
    <row r="35" spans="1:7" x14ac:dyDescent="0.3">
      <c r="A35" s="238" t="s">
        <v>1377</v>
      </c>
      <c r="B35" s="157"/>
      <c r="C35" s="194" t="s">
        <v>1378</v>
      </c>
      <c r="D35" s="195"/>
      <c r="E35" s="316"/>
      <c r="F35" s="148"/>
      <c r="G35" s="148"/>
    </row>
    <row r="36" spans="1:7" ht="7.8" customHeight="1" x14ac:dyDescent="0.3">
      <c r="A36" s="237"/>
      <c r="B36" s="98"/>
      <c r="C36" s="98"/>
      <c r="D36" s="98"/>
      <c r="E36" s="320"/>
      <c r="F36" s="145"/>
      <c r="G36" s="145"/>
    </row>
    <row r="37" spans="1:7" x14ac:dyDescent="0.3">
      <c r="A37" s="249"/>
      <c r="B37" s="157"/>
      <c r="C37" s="157" t="s">
        <v>1379</v>
      </c>
      <c r="D37" s="195" t="s">
        <v>245</v>
      </c>
      <c r="E37" s="321">
        <v>3</v>
      </c>
      <c r="F37" s="264"/>
      <c r="G37" s="148"/>
    </row>
    <row r="38" spans="1:7" ht="7.8" customHeight="1" x14ac:dyDescent="0.3">
      <c r="A38" s="210"/>
      <c r="B38" s="63"/>
      <c r="C38" s="63"/>
      <c r="D38" s="189"/>
      <c r="E38" s="322"/>
      <c r="F38" s="150"/>
      <c r="G38" s="145"/>
    </row>
    <row r="39" spans="1:7" x14ac:dyDescent="0.3">
      <c r="A39" s="249"/>
      <c r="B39" s="157"/>
      <c r="C39" s="326" t="s">
        <v>1380</v>
      </c>
      <c r="D39" s="195"/>
      <c r="E39" s="321"/>
      <c r="F39" s="264"/>
      <c r="G39" s="148"/>
    </row>
    <row r="40" spans="1:7" ht="7.8" customHeight="1" x14ac:dyDescent="0.3">
      <c r="A40" s="210"/>
      <c r="B40" s="63"/>
      <c r="C40" s="323"/>
      <c r="D40" s="189"/>
      <c r="E40" s="322"/>
      <c r="F40" s="150"/>
      <c r="G40" s="145"/>
    </row>
    <row r="41" spans="1:7" x14ac:dyDescent="0.3">
      <c r="A41" s="249"/>
      <c r="B41" s="157"/>
      <c r="C41" s="324" t="s">
        <v>1381</v>
      </c>
      <c r="D41" s="195" t="s">
        <v>245</v>
      </c>
      <c r="E41" s="321">
        <v>1</v>
      </c>
      <c r="F41" s="264"/>
      <c r="G41" s="148"/>
    </row>
    <row r="42" spans="1:7" ht="7.8" customHeight="1" x14ac:dyDescent="0.3">
      <c r="A42" s="210"/>
      <c r="B42" s="63"/>
      <c r="C42" s="323"/>
      <c r="D42" s="189"/>
      <c r="E42" s="325"/>
      <c r="F42" s="150"/>
      <c r="G42" s="145"/>
    </row>
    <row r="43" spans="1:7" x14ac:dyDescent="0.3">
      <c r="A43" s="238" t="s">
        <v>1382</v>
      </c>
      <c r="B43" s="157"/>
      <c r="C43" s="326" t="s">
        <v>1383</v>
      </c>
      <c r="D43" s="195"/>
      <c r="E43" s="327"/>
      <c r="F43" s="264"/>
      <c r="G43" s="148"/>
    </row>
    <row r="44" spans="1:7" ht="7.8" customHeight="1" x14ac:dyDescent="0.3">
      <c r="A44" s="210"/>
      <c r="B44" s="63"/>
      <c r="C44" s="323"/>
      <c r="D44" s="189"/>
      <c r="E44" s="325"/>
      <c r="F44" s="150"/>
      <c r="G44" s="145"/>
    </row>
    <row r="45" spans="1:7" x14ac:dyDescent="0.3">
      <c r="A45" s="249"/>
      <c r="B45" s="157"/>
      <c r="C45" s="324" t="s">
        <v>1384</v>
      </c>
      <c r="D45" s="195" t="s">
        <v>245</v>
      </c>
      <c r="E45" s="321">
        <v>1</v>
      </c>
      <c r="F45" s="264"/>
      <c r="G45" s="148"/>
    </row>
    <row r="46" spans="1:7" ht="7.8" customHeight="1" x14ac:dyDescent="0.3">
      <c r="A46" s="210"/>
      <c r="B46" s="63"/>
      <c r="C46" s="328"/>
      <c r="D46" s="189"/>
      <c r="E46" s="322"/>
      <c r="F46" s="150"/>
      <c r="G46" s="145"/>
    </row>
    <row r="47" spans="1:7" x14ac:dyDescent="0.3">
      <c r="A47" s="249"/>
      <c r="B47" s="157"/>
      <c r="C47" s="324" t="s">
        <v>1385</v>
      </c>
      <c r="D47" s="195" t="s">
        <v>245</v>
      </c>
      <c r="E47" s="321">
        <v>1</v>
      </c>
      <c r="F47" s="264"/>
      <c r="G47" s="148"/>
    </row>
    <row r="48" spans="1:7" ht="7.8" customHeight="1" x14ac:dyDescent="0.3">
      <c r="A48" s="210"/>
      <c r="B48" s="63"/>
      <c r="C48" s="328"/>
      <c r="D48" s="189"/>
      <c r="E48" s="322"/>
      <c r="F48" s="150"/>
      <c r="G48" s="145"/>
    </row>
    <row r="49" spans="1:7" x14ac:dyDescent="0.3">
      <c r="A49" s="249"/>
      <c r="B49" s="157"/>
      <c r="C49" s="324" t="s">
        <v>1386</v>
      </c>
      <c r="D49" s="195" t="s">
        <v>245</v>
      </c>
      <c r="E49" s="321">
        <v>1</v>
      </c>
      <c r="F49" s="264"/>
      <c r="G49" s="148"/>
    </row>
    <row r="50" spans="1:7" ht="7.8" customHeight="1" x14ac:dyDescent="0.3">
      <c r="A50" s="210"/>
      <c r="B50" s="63"/>
      <c r="C50" s="328"/>
      <c r="D50" s="189"/>
      <c r="E50" s="322"/>
      <c r="F50" s="150"/>
      <c r="G50" s="145"/>
    </row>
    <row r="51" spans="1:7" x14ac:dyDescent="0.3">
      <c r="A51" s="249"/>
      <c r="B51" s="157"/>
      <c r="C51" s="324" t="s">
        <v>1387</v>
      </c>
      <c r="D51" s="195" t="s">
        <v>245</v>
      </c>
      <c r="E51" s="321">
        <v>1</v>
      </c>
      <c r="F51" s="264"/>
      <c r="G51" s="148"/>
    </row>
    <row r="52" spans="1:7" ht="7.8" customHeight="1" x14ac:dyDescent="0.3">
      <c r="A52" s="20"/>
      <c r="B52" s="21"/>
      <c r="C52" s="21"/>
      <c r="D52" s="22"/>
      <c r="E52" s="41"/>
      <c r="F52" s="17"/>
      <c r="G52" s="38"/>
    </row>
    <row r="53" spans="1:7" x14ac:dyDescent="0.3">
      <c r="A53" s="238" t="s">
        <v>1382</v>
      </c>
      <c r="B53" s="343"/>
      <c r="C53" s="347" t="s">
        <v>1443</v>
      </c>
      <c r="D53" s="344"/>
      <c r="E53" s="345"/>
      <c r="F53" s="270"/>
      <c r="G53" s="271"/>
    </row>
    <row r="54" spans="1:7" ht="7.8" customHeight="1" x14ac:dyDescent="0.3">
      <c r="A54" s="20"/>
      <c r="B54" s="21"/>
      <c r="C54" s="21"/>
      <c r="D54" s="22"/>
      <c r="E54" s="41"/>
      <c r="F54" s="17"/>
      <c r="G54" s="38"/>
    </row>
    <row r="55" spans="1:7" ht="57" x14ac:dyDescent="0.3">
      <c r="A55" s="249" t="s">
        <v>1444</v>
      </c>
      <c r="B55" s="346"/>
      <c r="C55" s="157" t="s">
        <v>2181</v>
      </c>
      <c r="D55" s="154" t="s">
        <v>149</v>
      </c>
      <c r="E55" s="348">
        <v>1</v>
      </c>
      <c r="F55" s="264">
        <v>40000</v>
      </c>
      <c r="G55" s="148">
        <f t="shared" ref="G55" si="0">F55*E55</f>
        <v>40000</v>
      </c>
    </row>
    <row r="56" spans="1:7" x14ac:dyDescent="0.3">
      <c r="A56" s="123" t="s">
        <v>62</v>
      </c>
      <c r="B56" s="25"/>
      <c r="C56" s="26"/>
      <c r="D56" s="27"/>
      <c r="E56" s="28"/>
      <c r="F56" s="28"/>
      <c r="G56" s="37"/>
    </row>
    <row r="57" spans="1:7" x14ac:dyDescent="0.3">
      <c r="A57" s="9"/>
      <c r="B57" s="9"/>
      <c r="C57" s="30"/>
      <c r="D57" s="9"/>
      <c r="E57" s="9"/>
      <c r="F57" s="9"/>
      <c r="G57" s="9"/>
    </row>
    <row r="58" spans="1:7" x14ac:dyDescent="0.3">
      <c r="C58" s="30"/>
    </row>
  </sheetData>
  <mergeCells count="1">
    <mergeCell ref="D4:G4"/>
  </mergeCells>
  <pageMargins left="0.39370078740157483" right="0.31496062992125984" top="0.15748031496062992" bottom="7.874015748031496E-2" header="0" footer="0"/>
  <pageSetup paperSize="9" scale="83"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CE39-140A-4156-9A83-171B6D43C7F6}">
  <sheetPr>
    <tabColor rgb="FF00B050"/>
    <pageSetUpPr fitToPage="1"/>
  </sheetPr>
  <dimension ref="A1:J142"/>
  <sheetViews>
    <sheetView view="pageBreakPreview" zoomScale="70" zoomScaleNormal="100" zoomScaleSheetLayoutView="70" workbookViewId="0">
      <pane xSplit="5" ySplit="5" topLeftCell="F6" activePane="bottomRight" state="frozen"/>
      <selection activeCell="A3" sqref="A3"/>
      <selection pane="topRight" activeCell="A3" sqref="A3"/>
      <selection pane="bottomLeft" activeCell="A3" sqref="A3"/>
      <selection pane="bottomRight" activeCell="A141" sqref="A141"/>
    </sheetView>
  </sheetViews>
  <sheetFormatPr defaultRowHeight="14.4" x14ac:dyDescent="0.3"/>
  <cols>
    <col min="2" max="2" width="9" bestFit="1" customWidth="1"/>
    <col min="3" max="3" width="57.44140625" customWidth="1"/>
    <col min="4" max="4" width="6.109375" customWidth="1"/>
    <col min="5" max="5" width="6" style="353" customWidth="1"/>
    <col min="6" max="6" width="12.44140625" customWidth="1"/>
    <col min="7" max="7" width="18.33203125" customWidth="1"/>
  </cols>
  <sheetData>
    <row r="1" spans="1:10" x14ac:dyDescent="0.3">
      <c r="A1" s="2" t="s">
        <v>63</v>
      </c>
    </row>
    <row r="2" spans="1:10" x14ac:dyDescent="0.3">
      <c r="A2" s="1" t="s">
        <v>40</v>
      </c>
    </row>
    <row r="3" spans="1:10" x14ac:dyDescent="0.3">
      <c r="A3" s="353" t="s">
        <v>2188</v>
      </c>
      <c r="B3" s="1"/>
    </row>
    <row r="4" spans="1:10" ht="18.600000000000001" customHeight="1" x14ac:dyDescent="0.3">
      <c r="A4" s="9"/>
      <c r="B4" s="9"/>
      <c r="C4" s="9"/>
      <c r="D4" s="544" t="s">
        <v>182</v>
      </c>
      <c r="E4" s="545" t="s">
        <v>182</v>
      </c>
      <c r="F4" s="545" t="s">
        <v>182</v>
      </c>
      <c r="G4" s="545" t="s">
        <v>182</v>
      </c>
      <c r="H4" s="3"/>
      <c r="I4" s="3"/>
      <c r="J4" s="3"/>
    </row>
    <row r="5" spans="1:10" ht="22.8" x14ac:dyDescent="0.3">
      <c r="A5" s="4" t="s">
        <v>5</v>
      </c>
      <c r="B5" s="4" t="s">
        <v>0</v>
      </c>
      <c r="C5" s="4" t="s">
        <v>1</v>
      </c>
      <c r="D5" s="4" t="s">
        <v>2</v>
      </c>
      <c r="E5" s="4" t="s">
        <v>3</v>
      </c>
      <c r="F5" s="4" t="s">
        <v>6</v>
      </c>
      <c r="G5" s="355" t="s">
        <v>4</v>
      </c>
      <c r="H5" s="3"/>
      <c r="I5" s="3"/>
      <c r="J5" s="3"/>
    </row>
    <row r="6" spans="1:10" x14ac:dyDescent="0.3">
      <c r="A6" s="143" t="s">
        <v>1479</v>
      </c>
      <c r="B6" s="122"/>
      <c r="C6" s="122" t="s">
        <v>182</v>
      </c>
      <c r="D6" s="189"/>
      <c r="E6" s="190"/>
      <c r="F6" s="191"/>
      <c r="G6" s="192"/>
    </row>
    <row r="7" spans="1:10" x14ac:dyDescent="0.3">
      <c r="A7" s="119"/>
      <c r="B7" s="96"/>
      <c r="C7" s="96"/>
      <c r="D7" s="96"/>
      <c r="E7" s="96"/>
      <c r="F7" s="96"/>
      <c r="G7" s="193"/>
    </row>
    <row r="8" spans="1:10" ht="45.6" x14ac:dyDescent="0.3">
      <c r="A8" s="143"/>
      <c r="B8" s="63"/>
      <c r="C8" s="63" t="s">
        <v>241</v>
      </c>
      <c r="D8" s="189"/>
      <c r="E8" s="190"/>
      <c r="F8" s="191"/>
      <c r="G8" s="192"/>
    </row>
    <row r="9" spans="1:10" x14ac:dyDescent="0.3">
      <c r="A9" s="119"/>
      <c r="B9" s="96"/>
      <c r="C9" s="96"/>
      <c r="D9" s="96"/>
      <c r="E9" s="96"/>
      <c r="F9" s="96"/>
      <c r="G9" s="193"/>
    </row>
    <row r="10" spans="1:10" x14ac:dyDescent="0.3">
      <c r="A10" s="143" t="s">
        <v>1480</v>
      </c>
      <c r="B10" s="122"/>
      <c r="C10" s="122" t="s">
        <v>242</v>
      </c>
      <c r="D10" s="189"/>
      <c r="E10" s="190"/>
      <c r="F10" s="191"/>
      <c r="G10" s="192"/>
    </row>
    <row r="11" spans="1:10" x14ac:dyDescent="0.3">
      <c r="A11" s="119"/>
      <c r="B11" s="96"/>
      <c r="C11" s="96"/>
      <c r="D11" s="96"/>
      <c r="E11" s="96"/>
      <c r="F11" s="96"/>
      <c r="G11" s="193"/>
    </row>
    <row r="12" spans="1:10" ht="24" x14ac:dyDescent="0.3">
      <c r="A12" s="108" t="s">
        <v>1481</v>
      </c>
      <c r="B12" s="63"/>
      <c r="C12" s="122" t="s">
        <v>243</v>
      </c>
      <c r="D12" s="189"/>
      <c r="E12" s="190"/>
      <c r="F12" s="191"/>
      <c r="G12" s="192"/>
    </row>
    <row r="13" spans="1:10" x14ac:dyDescent="0.3">
      <c r="A13" s="119"/>
      <c r="B13" s="96"/>
      <c r="C13" s="96"/>
      <c r="D13" s="96"/>
      <c r="E13" s="96"/>
      <c r="F13" s="96"/>
      <c r="G13" s="193"/>
    </row>
    <row r="14" spans="1:10" x14ac:dyDescent="0.3">
      <c r="A14" s="108" t="s">
        <v>1482</v>
      </c>
      <c r="B14" s="63" t="s">
        <v>1483</v>
      </c>
      <c r="C14" s="63" t="s">
        <v>244</v>
      </c>
      <c r="D14" s="189" t="s">
        <v>742</v>
      </c>
      <c r="E14" s="190">
        <v>1</v>
      </c>
      <c r="F14" s="191"/>
      <c r="G14" s="192"/>
    </row>
    <row r="15" spans="1:10" x14ac:dyDescent="0.3">
      <c r="A15" s="119"/>
      <c r="B15" s="96"/>
      <c r="C15" s="96"/>
      <c r="D15" s="96"/>
      <c r="E15" s="96"/>
      <c r="F15" s="96"/>
      <c r="G15" s="193"/>
    </row>
    <row r="16" spans="1:10" s="353" customFormat="1" ht="24" x14ac:dyDescent="0.3">
      <c r="A16" s="143" t="s">
        <v>1484</v>
      </c>
      <c r="C16" s="143" t="s">
        <v>2142</v>
      </c>
      <c r="D16" s="189"/>
      <c r="E16" s="190"/>
      <c r="F16" s="228"/>
      <c r="G16" s="192"/>
    </row>
    <row r="17" spans="1:7" x14ac:dyDescent="0.3">
      <c r="A17" s="119"/>
      <c r="B17" s="96"/>
      <c r="C17" s="96"/>
      <c r="D17" s="96"/>
      <c r="E17" s="96"/>
      <c r="F17" s="96"/>
      <c r="G17" s="193"/>
    </row>
    <row r="18" spans="1:7" ht="45.6" x14ac:dyDescent="0.3">
      <c r="A18" s="108" t="s">
        <v>1485</v>
      </c>
      <c r="B18" s="63" t="s">
        <v>1486</v>
      </c>
      <c r="C18" s="63" t="s">
        <v>1487</v>
      </c>
      <c r="D18" s="189" t="s">
        <v>742</v>
      </c>
      <c r="E18" s="190">
        <v>2</v>
      </c>
      <c r="F18" s="228"/>
      <c r="G18" s="192"/>
    </row>
    <row r="19" spans="1:7" x14ac:dyDescent="0.3">
      <c r="A19" s="119"/>
      <c r="B19" s="96"/>
      <c r="C19" s="96"/>
      <c r="D19" s="96"/>
      <c r="E19" s="96"/>
      <c r="F19" s="96"/>
      <c r="G19" s="193"/>
    </row>
    <row r="20" spans="1:7" ht="24" x14ac:dyDescent="0.3">
      <c r="A20" s="143" t="s">
        <v>1488</v>
      </c>
      <c r="B20" s="63"/>
      <c r="C20" s="122" t="s">
        <v>246</v>
      </c>
      <c r="D20" s="189"/>
      <c r="E20" s="190"/>
      <c r="F20" s="228"/>
      <c r="G20" s="192"/>
    </row>
    <row r="21" spans="1:7" x14ac:dyDescent="0.3">
      <c r="A21" s="119"/>
      <c r="B21" s="96"/>
      <c r="C21" s="96"/>
      <c r="D21" s="96"/>
      <c r="E21" s="96"/>
      <c r="F21" s="96"/>
      <c r="G21" s="193"/>
    </row>
    <row r="22" spans="1:7" ht="45.6" x14ac:dyDescent="0.3">
      <c r="A22" s="108" t="s">
        <v>1489</v>
      </c>
      <c r="B22" s="63" t="s">
        <v>1490</v>
      </c>
      <c r="C22" s="63" t="s">
        <v>247</v>
      </c>
      <c r="D22" s="189" t="s">
        <v>742</v>
      </c>
      <c r="E22" s="190">
        <v>2</v>
      </c>
      <c r="F22" s="191"/>
      <c r="G22" s="192"/>
    </row>
    <row r="23" spans="1:7" x14ac:dyDescent="0.3">
      <c r="A23" s="119"/>
      <c r="B23" s="96"/>
      <c r="C23" s="96"/>
      <c r="D23" s="96"/>
      <c r="E23" s="96"/>
      <c r="F23" s="96"/>
      <c r="G23" s="193"/>
    </row>
    <row r="24" spans="1:7" ht="24" x14ac:dyDescent="0.3">
      <c r="A24" s="143" t="s">
        <v>1491</v>
      </c>
      <c r="B24" s="63"/>
      <c r="C24" s="356" t="s">
        <v>248</v>
      </c>
      <c r="D24" s="189"/>
      <c r="E24" s="190"/>
      <c r="F24" s="191"/>
      <c r="G24" s="192"/>
    </row>
    <row r="25" spans="1:7" x14ac:dyDescent="0.3">
      <c r="A25" s="119"/>
      <c r="B25" s="96"/>
      <c r="C25" s="96"/>
      <c r="D25" s="96"/>
      <c r="E25" s="96"/>
      <c r="F25" s="96"/>
      <c r="G25" s="193"/>
    </row>
    <row r="26" spans="1:7" s="353" customFormat="1" ht="79.8" x14ac:dyDescent="0.3">
      <c r="A26" s="108" t="s">
        <v>1492</v>
      </c>
      <c r="B26" s="63" t="s">
        <v>1486</v>
      </c>
      <c r="C26" s="63" t="s">
        <v>2143</v>
      </c>
      <c r="D26" s="189" t="s">
        <v>742</v>
      </c>
      <c r="E26" s="190">
        <v>1</v>
      </c>
      <c r="F26" s="191"/>
      <c r="G26" s="192"/>
    </row>
    <row r="27" spans="1:7" x14ac:dyDescent="0.3">
      <c r="A27" s="119"/>
      <c r="B27" s="96"/>
      <c r="C27" s="96"/>
      <c r="D27" s="96"/>
      <c r="E27" s="96"/>
      <c r="F27" s="96"/>
      <c r="G27" s="193"/>
    </row>
    <row r="28" spans="1:7" s="353" customFormat="1" ht="68.400000000000006" x14ac:dyDescent="0.3">
      <c r="A28" s="108" t="s">
        <v>1493</v>
      </c>
      <c r="B28" s="63" t="s">
        <v>1486</v>
      </c>
      <c r="C28" s="63" t="s">
        <v>2144</v>
      </c>
      <c r="D28" s="189" t="s">
        <v>742</v>
      </c>
      <c r="E28" s="190">
        <v>1</v>
      </c>
      <c r="F28" s="191"/>
      <c r="G28" s="192"/>
    </row>
    <row r="29" spans="1:7" x14ac:dyDescent="0.3">
      <c r="A29" s="119"/>
      <c r="B29" s="96"/>
      <c r="C29" s="96"/>
      <c r="D29" s="96"/>
      <c r="E29" s="96"/>
      <c r="F29" s="96"/>
      <c r="G29" s="193"/>
    </row>
    <row r="30" spans="1:7" s="353" customFormat="1" ht="79.8" x14ac:dyDescent="0.3">
      <c r="A30" s="108" t="s">
        <v>1494</v>
      </c>
      <c r="B30" s="63" t="s">
        <v>1486</v>
      </c>
      <c r="C30" s="63" t="s">
        <v>2145</v>
      </c>
      <c r="D30" s="189" t="s">
        <v>742</v>
      </c>
      <c r="E30" s="190">
        <v>1</v>
      </c>
      <c r="F30" s="191"/>
      <c r="G30" s="192"/>
    </row>
    <row r="31" spans="1:7" x14ac:dyDescent="0.3">
      <c r="A31" s="119"/>
      <c r="B31" s="96"/>
      <c r="C31" s="96"/>
      <c r="D31" s="96"/>
      <c r="E31" s="96"/>
      <c r="F31" s="96"/>
      <c r="G31" s="193"/>
    </row>
    <row r="32" spans="1:7" ht="22.8" x14ac:dyDescent="0.3">
      <c r="A32" s="108" t="s">
        <v>1495</v>
      </c>
      <c r="B32" s="63" t="s">
        <v>1486</v>
      </c>
      <c r="C32" s="63" t="s">
        <v>250</v>
      </c>
      <c r="D32" s="189" t="s">
        <v>742</v>
      </c>
      <c r="E32" s="190">
        <v>1</v>
      </c>
      <c r="F32" s="191"/>
      <c r="G32" s="192"/>
    </row>
    <row r="33" spans="1:7" x14ac:dyDescent="0.3">
      <c r="A33" s="119"/>
      <c r="B33" s="96"/>
      <c r="C33" s="96"/>
      <c r="D33" s="96"/>
      <c r="E33" s="96"/>
      <c r="F33" s="96"/>
      <c r="G33" s="193"/>
    </row>
    <row r="34" spans="1:7" ht="22.8" x14ac:dyDescent="0.3">
      <c r="A34" s="108" t="s">
        <v>1496</v>
      </c>
      <c r="B34" s="63" t="s">
        <v>1497</v>
      </c>
      <c r="C34" s="63" t="s">
        <v>1498</v>
      </c>
      <c r="D34" s="189" t="s">
        <v>742</v>
      </c>
      <c r="E34" s="190">
        <v>2</v>
      </c>
      <c r="F34" s="191"/>
      <c r="G34" s="192"/>
    </row>
    <row r="35" spans="1:7" x14ac:dyDescent="0.3">
      <c r="A35" s="119"/>
      <c r="B35" s="96"/>
      <c r="C35" s="96"/>
      <c r="D35" s="96"/>
      <c r="E35" s="96"/>
      <c r="F35" s="96"/>
      <c r="G35" s="193"/>
    </row>
    <row r="36" spans="1:7" x14ac:dyDescent="0.3">
      <c r="A36" s="108" t="s">
        <v>1499</v>
      </c>
      <c r="B36" s="63" t="s">
        <v>1497</v>
      </c>
      <c r="C36" s="229" t="s">
        <v>251</v>
      </c>
      <c r="D36" s="189" t="s">
        <v>742</v>
      </c>
      <c r="E36" s="190">
        <v>1</v>
      </c>
      <c r="F36" s="191"/>
      <c r="G36" s="192"/>
    </row>
    <row r="37" spans="1:7" ht="12" customHeight="1" x14ac:dyDescent="0.3">
      <c r="A37" s="426"/>
      <c r="B37" s="34"/>
      <c r="C37" s="34"/>
      <c r="D37" s="34"/>
      <c r="E37" s="397"/>
      <c r="F37" s="34"/>
      <c r="G37" s="40"/>
    </row>
    <row r="38" spans="1:7" x14ac:dyDescent="0.3">
      <c r="A38" s="24" t="s">
        <v>39</v>
      </c>
      <c r="B38" s="25"/>
      <c r="C38" s="26"/>
      <c r="D38" s="27"/>
      <c r="E38" s="199"/>
      <c r="F38" s="28"/>
      <c r="G38" s="37"/>
    </row>
    <row r="39" spans="1:7" ht="10.199999999999999" customHeight="1" x14ac:dyDescent="0.3">
      <c r="A39" s="9"/>
      <c r="B39" s="9"/>
      <c r="C39" s="30"/>
      <c r="D39" s="9"/>
      <c r="E39" s="9"/>
      <c r="F39" s="9"/>
      <c r="G39" s="9"/>
    </row>
    <row r="40" spans="1:7" x14ac:dyDescent="0.3">
      <c r="A40" s="35" t="str">
        <f>$A$1</f>
        <v xml:space="preserve">TSHIAME WWTW REFURBISHMENT </v>
      </c>
      <c r="B40" s="32"/>
      <c r="C40" s="32"/>
      <c r="D40" s="32"/>
      <c r="E40" s="32"/>
      <c r="F40" s="32"/>
      <c r="G40" s="32"/>
    </row>
    <row r="41" spans="1:7" x14ac:dyDescent="0.3">
      <c r="A41" s="31" t="s">
        <v>40</v>
      </c>
      <c r="B41" s="32"/>
      <c r="C41" s="32"/>
      <c r="D41" s="32"/>
      <c r="E41" s="32"/>
      <c r="F41" s="32"/>
      <c r="G41" s="32"/>
    </row>
    <row r="42" spans="1:7" ht="17.399999999999999" customHeight="1" x14ac:dyDescent="0.3">
      <c r="A42" s="9"/>
      <c r="B42" s="9"/>
      <c r="C42" s="9"/>
      <c r="D42" s="544" t="s">
        <v>182</v>
      </c>
      <c r="E42" s="545" t="s">
        <v>173</v>
      </c>
      <c r="F42" s="545" t="s">
        <v>173</v>
      </c>
      <c r="G42" s="545" t="s">
        <v>173</v>
      </c>
    </row>
    <row r="43" spans="1:7" ht="22.8" x14ac:dyDescent="0.3">
      <c r="A43" s="11" t="s">
        <v>5</v>
      </c>
      <c r="B43" s="11" t="s">
        <v>0</v>
      </c>
      <c r="C43" s="11" t="s">
        <v>1</v>
      </c>
      <c r="D43" s="11" t="s">
        <v>2</v>
      </c>
      <c r="E43" s="4" t="s">
        <v>3</v>
      </c>
      <c r="F43" s="11" t="s">
        <v>6</v>
      </c>
      <c r="G43" s="12" t="s">
        <v>4</v>
      </c>
    </row>
    <row r="44" spans="1:7" x14ac:dyDescent="0.3">
      <c r="A44" s="24" t="s">
        <v>41</v>
      </c>
      <c r="B44" s="25"/>
      <c r="C44" s="26"/>
      <c r="D44" s="27"/>
      <c r="E44" s="199"/>
      <c r="F44" s="28"/>
      <c r="G44" s="29"/>
    </row>
    <row r="45" spans="1:7" ht="9" customHeight="1" x14ac:dyDescent="0.3">
      <c r="A45" s="233"/>
      <c r="B45" s="90"/>
      <c r="C45" s="98"/>
      <c r="D45" s="92"/>
      <c r="E45" s="92"/>
      <c r="F45" s="436"/>
      <c r="G45" s="437"/>
    </row>
    <row r="46" spans="1:7" x14ac:dyDescent="0.3">
      <c r="A46" s="119"/>
      <c r="B46" s="96"/>
      <c r="C46" s="96"/>
      <c r="D46" s="96"/>
      <c r="E46" s="96"/>
      <c r="F46" s="96"/>
      <c r="G46" s="193"/>
    </row>
    <row r="47" spans="1:7" x14ac:dyDescent="0.3">
      <c r="A47" s="143" t="s">
        <v>1500</v>
      </c>
      <c r="B47" s="63"/>
      <c r="C47" s="122" t="s">
        <v>252</v>
      </c>
      <c r="D47" s="189"/>
      <c r="E47" s="190"/>
      <c r="F47" s="191"/>
      <c r="G47" s="192"/>
    </row>
    <row r="48" spans="1:7" x14ac:dyDescent="0.3">
      <c r="A48" s="119"/>
      <c r="B48" s="96"/>
      <c r="C48" s="96"/>
      <c r="D48" s="96"/>
      <c r="E48" s="96"/>
      <c r="F48" s="96"/>
      <c r="G48" s="193"/>
    </row>
    <row r="49" spans="1:7" ht="57" x14ac:dyDescent="0.3">
      <c r="A49" s="108" t="s">
        <v>1501</v>
      </c>
      <c r="B49" s="63"/>
      <c r="C49" s="63" t="s">
        <v>253</v>
      </c>
      <c r="D49" s="189" t="s">
        <v>742</v>
      </c>
      <c r="E49" s="190">
        <v>1</v>
      </c>
      <c r="F49" s="191"/>
      <c r="G49" s="192"/>
    </row>
    <row r="50" spans="1:7" x14ac:dyDescent="0.3">
      <c r="A50" s="119"/>
      <c r="B50" s="96"/>
      <c r="C50" s="96"/>
      <c r="D50" s="96"/>
      <c r="E50" s="96"/>
      <c r="F50" s="96"/>
      <c r="G50" s="193"/>
    </row>
    <row r="51" spans="1:7" ht="57" x14ac:dyDescent="0.3">
      <c r="A51" s="108" t="s">
        <v>1502</v>
      </c>
      <c r="B51" s="63"/>
      <c r="C51" s="63" t="s">
        <v>254</v>
      </c>
      <c r="D51" s="189" t="s">
        <v>742</v>
      </c>
      <c r="E51" s="190">
        <v>1</v>
      </c>
      <c r="F51" s="191"/>
      <c r="G51" s="192"/>
    </row>
    <row r="52" spans="1:7" x14ac:dyDescent="0.3">
      <c r="A52" s="119"/>
      <c r="B52" s="96"/>
      <c r="C52" s="96"/>
      <c r="D52" s="96"/>
      <c r="E52" s="96"/>
      <c r="F52" s="96"/>
      <c r="G52" s="193"/>
    </row>
    <row r="53" spans="1:7" ht="24" x14ac:dyDescent="0.3">
      <c r="A53" s="143" t="s">
        <v>1503</v>
      </c>
      <c r="B53" s="63"/>
      <c r="C53" s="356" t="s">
        <v>255</v>
      </c>
      <c r="D53" s="189"/>
      <c r="E53" s="190"/>
      <c r="F53" s="191"/>
      <c r="G53" s="192"/>
    </row>
    <row r="54" spans="1:7" x14ac:dyDescent="0.3">
      <c r="A54" s="119"/>
      <c r="B54" s="96"/>
      <c r="C54" s="96"/>
      <c r="D54" s="96"/>
      <c r="E54" s="96"/>
      <c r="F54" s="96"/>
      <c r="G54" s="193"/>
    </row>
    <row r="55" spans="1:7" ht="68.400000000000006" x14ac:dyDescent="0.3">
      <c r="A55" s="108" t="s">
        <v>1504</v>
      </c>
      <c r="B55" s="63" t="s">
        <v>1490</v>
      </c>
      <c r="C55" s="63" t="s">
        <v>249</v>
      </c>
      <c r="D55" s="189" t="s">
        <v>742</v>
      </c>
      <c r="E55" s="190">
        <v>1</v>
      </c>
      <c r="F55" s="191"/>
      <c r="G55" s="192"/>
    </row>
    <row r="56" spans="1:7" x14ac:dyDescent="0.3">
      <c r="A56" s="119"/>
      <c r="B56" s="96"/>
      <c r="C56" s="96"/>
      <c r="D56" s="96"/>
      <c r="E56" s="96"/>
      <c r="F56" s="96"/>
      <c r="G56" s="193"/>
    </row>
    <row r="57" spans="1:7" ht="57" x14ac:dyDescent="0.3">
      <c r="A57" s="108" t="s">
        <v>1505</v>
      </c>
      <c r="B57" s="63" t="s">
        <v>1490</v>
      </c>
      <c r="C57" s="63" t="s">
        <v>256</v>
      </c>
      <c r="D57" s="189" t="s">
        <v>742</v>
      </c>
      <c r="E57" s="190">
        <v>1</v>
      </c>
      <c r="F57" s="191"/>
      <c r="G57" s="192"/>
    </row>
    <row r="58" spans="1:7" x14ac:dyDescent="0.3">
      <c r="A58" s="119"/>
      <c r="B58" s="96"/>
      <c r="C58" s="96"/>
      <c r="D58" s="96"/>
      <c r="E58" s="96"/>
      <c r="F58" s="96"/>
      <c r="G58" s="193"/>
    </row>
    <row r="59" spans="1:7" ht="68.400000000000006" x14ac:dyDescent="0.3">
      <c r="A59" s="108" t="s">
        <v>1506</v>
      </c>
      <c r="B59" s="63" t="s">
        <v>1490</v>
      </c>
      <c r="C59" s="63" t="s">
        <v>257</v>
      </c>
      <c r="D59" s="189" t="s">
        <v>742</v>
      </c>
      <c r="E59" s="190">
        <v>1</v>
      </c>
      <c r="F59" s="191"/>
      <c r="G59" s="192"/>
    </row>
    <row r="60" spans="1:7" x14ac:dyDescent="0.3">
      <c r="A60" s="119"/>
      <c r="B60" s="96"/>
      <c r="C60" s="96"/>
      <c r="D60" s="96"/>
      <c r="E60" s="96"/>
      <c r="F60" s="96"/>
      <c r="G60" s="193"/>
    </row>
    <row r="61" spans="1:7" x14ac:dyDescent="0.3">
      <c r="A61" s="143" t="s">
        <v>1507</v>
      </c>
      <c r="B61" s="63"/>
      <c r="C61" s="122" t="s">
        <v>252</v>
      </c>
      <c r="D61" s="189"/>
      <c r="E61" s="190"/>
      <c r="F61" s="191"/>
      <c r="G61" s="192"/>
    </row>
    <row r="62" spans="1:7" x14ac:dyDescent="0.3">
      <c r="A62" s="119"/>
      <c r="B62" s="96"/>
      <c r="C62" s="96"/>
      <c r="D62" s="96"/>
      <c r="E62" s="96"/>
      <c r="F62" s="96"/>
      <c r="G62" s="193"/>
    </row>
    <row r="63" spans="1:7" ht="79.8" x14ac:dyDescent="0.3">
      <c r="A63" s="108" t="s">
        <v>1508</v>
      </c>
      <c r="B63" s="63"/>
      <c r="C63" s="63" t="s">
        <v>258</v>
      </c>
      <c r="D63" s="189" t="s">
        <v>742</v>
      </c>
      <c r="E63" s="190">
        <v>1</v>
      </c>
      <c r="F63" s="191"/>
      <c r="G63" s="192"/>
    </row>
    <row r="64" spans="1:7" x14ac:dyDescent="0.3">
      <c r="A64" s="119"/>
      <c r="B64" s="96"/>
      <c r="C64" s="96"/>
      <c r="D64" s="96"/>
      <c r="E64" s="96"/>
      <c r="F64" s="96"/>
      <c r="G64" s="193"/>
    </row>
    <row r="65" spans="1:7" ht="79.8" x14ac:dyDescent="0.3">
      <c r="A65" s="108" t="s">
        <v>1509</v>
      </c>
      <c r="B65" s="63"/>
      <c r="C65" s="63" t="s">
        <v>259</v>
      </c>
      <c r="D65" s="189" t="s">
        <v>742</v>
      </c>
      <c r="E65" s="190">
        <v>1</v>
      </c>
      <c r="F65" s="191"/>
      <c r="G65" s="192"/>
    </row>
    <row r="66" spans="1:7" ht="12" customHeight="1" x14ac:dyDescent="0.3">
      <c r="A66" s="33"/>
      <c r="B66" s="34"/>
      <c r="C66" s="34"/>
      <c r="D66" s="34"/>
      <c r="E66" s="397"/>
      <c r="F66" s="34"/>
      <c r="G66" s="40"/>
    </row>
    <row r="67" spans="1:7" x14ac:dyDescent="0.3">
      <c r="A67" s="24" t="s">
        <v>39</v>
      </c>
      <c r="B67" s="25"/>
      <c r="C67" s="26"/>
      <c r="D67" s="27"/>
      <c r="E67" s="199"/>
      <c r="F67" s="28"/>
      <c r="G67" s="37"/>
    </row>
    <row r="68" spans="1:7" ht="10.199999999999999" customHeight="1" x14ac:dyDescent="0.3">
      <c r="A68" s="9"/>
      <c r="B68" s="9"/>
      <c r="C68" s="30"/>
      <c r="D68" s="9"/>
      <c r="E68" s="9"/>
      <c r="F68" s="9"/>
      <c r="G68" s="9"/>
    </row>
    <row r="69" spans="1:7" x14ac:dyDescent="0.3">
      <c r="A69" s="35" t="str">
        <f>$A$1</f>
        <v xml:space="preserve">TSHIAME WWTW REFURBISHMENT </v>
      </c>
      <c r="B69" s="32"/>
      <c r="C69" s="32"/>
      <c r="D69" s="32"/>
      <c r="E69" s="32"/>
      <c r="F69" s="32"/>
      <c r="G69" s="32"/>
    </row>
    <row r="70" spans="1:7" x14ac:dyDescent="0.3">
      <c r="A70" s="31" t="s">
        <v>40</v>
      </c>
      <c r="B70" s="32"/>
      <c r="C70" s="32"/>
      <c r="D70" s="32"/>
      <c r="E70" s="32"/>
      <c r="F70" s="32"/>
      <c r="G70" s="32"/>
    </row>
    <row r="71" spans="1:7" ht="17.399999999999999" customHeight="1" x14ac:dyDescent="0.3">
      <c r="A71" s="9"/>
      <c r="B71" s="9"/>
      <c r="C71" s="9"/>
      <c r="D71" s="544" t="s">
        <v>182</v>
      </c>
      <c r="E71" s="545" t="s">
        <v>173</v>
      </c>
      <c r="F71" s="545" t="s">
        <v>173</v>
      </c>
      <c r="G71" s="545" t="s">
        <v>173</v>
      </c>
    </row>
    <row r="72" spans="1:7" ht="22.8" x14ac:dyDescent="0.3">
      <c r="A72" s="11" t="s">
        <v>5</v>
      </c>
      <c r="B72" s="11" t="s">
        <v>0</v>
      </c>
      <c r="C72" s="11" t="s">
        <v>1</v>
      </c>
      <c r="D72" s="11" t="s">
        <v>2</v>
      </c>
      <c r="E72" s="4" t="s">
        <v>3</v>
      </c>
      <c r="F72" s="11" t="s">
        <v>6</v>
      </c>
      <c r="G72" s="12" t="s">
        <v>4</v>
      </c>
    </row>
    <row r="73" spans="1:7" x14ac:dyDescent="0.3">
      <c r="A73" s="24" t="s">
        <v>41</v>
      </c>
      <c r="B73" s="25"/>
      <c r="C73" s="26"/>
      <c r="D73" s="27"/>
      <c r="E73" s="199"/>
      <c r="F73" s="28"/>
      <c r="G73" s="29"/>
    </row>
    <row r="74" spans="1:7" ht="9" customHeight="1" x14ac:dyDescent="0.3">
      <c r="A74" s="233"/>
      <c r="B74" s="90"/>
      <c r="C74" s="98"/>
      <c r="D74" s="92"/>
      <c r="E74" s="92"/>
      <c r="F74" s="436"/>
      <c r="G74" s="437"/>
    </row>
    <row r="75" spans="1:7" x14ac:dyDescent="0.3">
      <c r="A75" s="119"/>
      <c r="B75" s="96"/>
      <c r="C75" s="96"/>
      <c r="D75" s="96"/>
      <c r="E75" s="96"/>
      <c r="F75" s="96"/>
      <c r="G75" s="193"/>
    </row>
    <row r="76" spans="1:7" x14ac:dyDescent="0.3">
      <c r="A76" s="143" t="s">
        <v>1510</v>
      </c>
      <c r="B76" s="63"/>
      <c r="C76" s="356" t="s">
        <v>260</v>
      </c>
      <c r="D76" s="189"/>
      <c r="E76" s="190"/>
      <c r="F76" s="191"/>
      <c r="G76" s="192"/>
    </row>
    <row r="77" spans="1:7" x14ac:dyDescent="0.3">
      <c r="A77" s="119"/>
      <c r="B77" s="96"/>
      <c r="C77" s="96"/>
      <c r="D77" s="96"/>
      <c r="E77" s="96"/>
      <c r="F77" s="96"/>
      <c r="G77" s="193"/>
    </row>
    <row r="78" spans="1:7" s="353" customFormat="1" ht="114" x14ac:dyDescent="0.3">
      <c r="A78" s="108" t="s">
        <v>1511</v>
      </c>
      <c r="B78" s="63" t="s">
        <v>1512</v>
      </c>
      <c r="C78" s="63" t="s">
        <v>2146</v>
      </c>
      <c r="D78" s="189" t="s">
        <v>742</v>
      </c>
      <c r="E78" s="190">
        <v>2</v>
      </c>
      <c r="F78" s="191"/>
      <c r="G78" s="192"/>
    </row>
    <row r="79" spans="1:7" x14ac:dyDescent="0.3">
      <c r="A79" s="119"/>
      <c r="B79" s="96"/>
      <c r="C79" s="96"/>
      <c r="D79" s="96"/>
      <c r="E79" s="96"/>
      <c r="F79" s="96"/>
      <c r="G79" s="193"/>
    </row>
    <row r="80" spans="1:7" s="353" customFormat="1" ht="102.6" x14ac:dyDescent="0.3">
      <c r="A80" s="108" t="s">
        <v>1513</v>
      </c>
      <c r="B80" s="63" t="s">
        <v>1514</v>
      </c>
      <c r="C80" s="63" t="s">
        <v>2147</v>
      </c>
      <c r="D80" s="189" t="s">
        <v>742</v>
      </c>
      <c r="E80" s="190">
        <v>2</v>
      </c>
      <c r="F80" s="228"/>
      <c r="G80" s="192"/>
    </row>
    <row r="81" spans="1:7" x14ac:dyDescent="0.3">
      <c r="A81" s="119"/>
      <c r="B81" s="96"/>
      <c r="C81" s="96"/>
      <c r="D81" s="96"/>
      <c r="E81" s="96"/>
      <c r="F81" s="96"/>
      <c r="G81" s="193"/>
    </row>
    <row r="82" spans="1:7" s="353" customFormat="1" ht="57" x14ac:dyDescent="0.3">
      <c r="A82" s="108" t="s">
        <v>1515</v>
      </c>
      <c r="B82" s="63" t="s">
        <v>1514</v>
      </c>
      <c r="C82" s="63" t="s">
        <v>2148</v>
      </c>
      <c r="D82" s="189" t="s">
        <v>742</v>
      </c>
      <c r="E82" s="190">
        <v>1</v>
      </c>
      <c r="F82" s="228"/>
      <c r="G82" s="192"/>
    </row>
    <row r="83" spans="1:7" x14ac:dyDescent="0.3">
      <c r="A83" s="119"/>
      <c r="B83" s="96"/>
      <c r="C83" s="96"/>
      <c r="D83" s="96"/>
      <c r="E83" s="96"/>
      <c r="F83" s="96"/>
      <c r="G83" s="193"/>
    </row>
    <row r="84" spans="1:7" ht="22.8" x14ac:dyDescent="0.3">
      <c r="A84" s="108" t="s">
        <v>1516</v>
      </c>
      <c r="B84" s="63" t="s">
        <v>1486</v>
      </c>
      <c r="C84" s="63" t="s">
        <v>261</v>
      </c>
      <c r="D84" s="189" t="s">
        <v>742</v>
      </c>
      <c r="E84" s="190">
        <v>1</v>
      </c>
      <c r="F84" s="191"/>
      <c r="G84" s="192"/>
    </row>
    <row r="85" spans="1:7" x14ac:dyDescent="0.3">
      <c r="A85" s="119"/>
      <c r="B85" s="96"/>
      <c r="C85" s="96"/>
      <c r="D85" s="96"/>
      <c r="E85" s="96"/>
      <c r="F85" s="96"/>
      <c r="G85" s="193"/>
    </row>
    <row r="86" spans="1:7" ht="24" x14ac:dyDescent="0.3">
      <c r="A86" s="108" t="s">
        <v>1517</v>
      </c>
      <c r="B86" s="63"/>
      <c r="C86" s="356" t="s">
        <v>262</v>
      </c>
      <c r="D86" s="189"/>
      <c r="E86" s="190"/>
      <c r="F86" s="191"/>
      <c r="G86" s="192"/>
    </row>
    <row r="87" spans="1:7" x14ac:dyDescent="0.3">
      <c r="A87" s="119"/>
      <c r="B87" s="96"/>
      <c r="C87" s="96"/>
      <c r="D87" s="96"/>
      <c r="E87" s="96"/>
      <c r="F87" s="96"/>
      <c r="G87" s="193"/>
    </row>
    <row r="88" spans="1:7" s="353" customFormat="1" ht="114" x14ac:dyDescent="0.3">
      <c r="A88" s="108" t="s">
        <v>1518</v>
      </c>
      <c r="B88" s="63" t="s">
        <v>1512</v>
      </c>
      <c r="C88" s="63" t="s">
        <v>2146</v>
      </c>
      <c r="D88" s="189" t="s">
        <v>742</v>
      </c>
      <c r="E88" s="190">
        <v>2</v>
      </c>
      <c r="F88" s="191"/>
      <c r="G88" s="192"/>
    </row>
    <row r="89" spans="1:7" x14ac:dyDescent="0.3">
      <c r="A89" s="119"/>
      <c r="B89" s="96"/>
      <c r="C89" s="96"/>
      <c r="D89" s="96"/>
      <c r="E89" s="96"/>
      <c r="F89" s="96"/>
      <c r="G89" s="193"/>
    </row>
    <row r="90" spans="1:7" s="353" customFormat="1" ht="102.6" x14ac:dyDescent="0.3">
      <c r="A90" s="108" t="s">
        <v>1519</v>
      </c>
      <c r="B90" s="63" t="s">
        <v>1520</v>
      </c>
      <c r="C90" s="63" t="s">
        <v>2147</v>
      </c>
      <c r="D90" s="189" t="s">
        <v>742</v>
      </c>
      <c r="E90" s="190">
        <v>2</v>
      </c>
      <c r="F90" s="191"/>
      <c r="G90" s="192"/>
    </row>
    <row r="91" spans="1:7" x14ac:dyDescent="0.3">
      <c r="A91" s="119"/>
      <c r="B91" s="96"/>
      <c r="C91" s="96"/>
      <c r="D91" s="96"/>
      <c r="E91" s="96"/>
      <c r="F91" s="96"/>
      <c r="G91" s="193"/>
    </row>
    <row r="92" spans="1:7" s="353" customFormat="1" ht="57" x14ac:dyDescent="0.3">
      <c r="A92" s="108" t="s">
        <v>1521</v>
      </c>
      <c r="B92" s="63" t="s">
        <v>1520</v>
      </c>
      <c r="C92" s="63" t="s">
        <v>2149</v>
      </c>
      <c r="D92" s="189" t="s">
        <v>742</v>
      </c>
      <c r="E92" s="190">
        <v>1</v>
      </c>
      <c r="F92" s="191"/>
      <c r="G92" s="192"/>
    </row>
    <row r="93" spans="1:7" ht="12" customHeight="1" x14ac:dyDescent="0.3">
      <c r="A93" s="33"/>
      <c r="B93" s="34"/>
      <c r="C93" s="34"/>
      <c r="D93" s="34"/>
      <c r="E93" s="397"/>
      <c r="F93" s="34"/>
      <c r="G93" s="40"/>
    </row>
    <row r="94" spans="1:7" x14ac:dyDescent="0.3">
      <c r="A94" s="24" t="s">
        <v>39</v>
      </c>
      <c r="B94" s="25"/>
      <c r="C94" s="26"/>
      <c r="D94" s="27"/>
      <c r="E94" s="199"/>
      <c r="F94" s="28"/>
      <c r="G94" s="37"/>
    </row>
    <row r="95" spans="1:7" ht="10.199999999999999" customHeight="1" x14ac:dyDescent="0.3">
      <c r="A95" s="9"/>
      <c r="B95" s="9"/>
      <c r="C95" s="30"/>
      <c r="D95" s="9"/>
      <c r="E95" s="9"/>
      <c r="F95" s="9"/>
      <c r="G95" s="9"/>
    </row>
    <row r="96" spans="1:7" x14ac:dyDescent="0.3">
      <c r="A96" s="35" t="str">
        <f>$A$1</f>
        <v xml:space="preserve">TSHIAME WWTW REFURBISHMENT </v>
      </c>
      <c r="B96" s="32"/>
      <c r="C96" s="32"/>
      <c r="D96" s="32"/>
      <c r="E96" s="32"/>
      <c r="F96" s="32"/>
      <c r="G96" s="32"/>
    </row>
    <row r="97" spans="1:7" x14ac:dyDescent="0.3">
      <c r="A97" s="31" t="s">
        <v>40</v>
      </c>
      <c r="B97" s="32"/>
      <c r="C97" s="32"/>
      <c r="D97" s="32"/>
      <c r="E97" s="32"/>
      <c r="F97" s="32"/>
      <c r="G97" s="32"/>
    </row>
    <row r="98" spans="1:7" ht="17.399999999999999" customHeight="1" x14ac:dyDescent="0.3">
      <c r="A98" s="9"/>
      <c r="B98" s="9"/>
      <c r="C98" s="9"/>
      <c r="D98" s="544" t="s">
        <v>182</v>
      </c>
      <c r="E98" s="545" t="s">
        <v>173</v>
      </c>
      <c r="F98" s="545" t="s">
        <v>173</v>
      </c>
      <c r="G98" s="545" t="s">
        <v>173</v>
      </c>
    </row>
    <row r="99" spans="1:7" ht="22.8" x14ac:dyDescent="0.3">
      <c r="A99" s="11" t="s">
        <v>5</v>
      </c>
      <c r="B99" s="11" t="s">
        <v>0</v>
      </c>
      <c r="C99" s="11" t="s">
        <v>1</v>
      </c>
      <c r="D99" s="11" t="s">
        <v>2</v>
      </c>
      <c r="E99" s="4" t="s">
        <v>3</v>
      </c>
      <c r="F99" s="11" t="s">
        <v>6</v>
      </c>
      <c r="G99" s="12" t="s">
        <v>4</v>
      </c>
    </row>
    <row r="100" spans="1:7" x14ac:dyDescent="0.3">
      <c r="A100" s="24" t="s">
        <v>41</v>
      </c>
      <c r="B100" s="25"/>
      <c r="C100" s="26"/>
      <c r="D100" s="27"/>
      <c r="E100" s="199"/>
      <c r="F100" s="28"/>
      <c r="G100" s="29"/>
    </row>
    <row r="101" spans="1:7" ht="7.8" customHeight="1" x14ac:dyDescent="0.3">
      <c r="A101" s="119"/>
      <c r="B101" s="96"/>
      <c r="C101" s="96"/>
      <c r="D101" s="96"/>
      <c r="E101" s="96"/>
      <c r="F101" s="96"/>
      <c r="G101" s="193"/>
    </row>
    <row r="102" spans="1:7" s="353" customFormat="1" ht="36" x14ac:dyDescent="0.3">
      <c r="A102" s="143" t="s">
        <v>1522</v>
      </c>
      <c r="B102" s="63"/>
      <c r="C102" s="122" t="s">
        <v>2150</v>
      </c>
      <c r="D102" s="189"/>
      <c r="E102" s="190"/>
      <c r="F102" s="191"/>
      <c r="G102" s="192"/>
    </row>
    <row r="103" spans="1:7" ht="7.8" customHeight="1" x14ac:dyDescent="0.3">
      <c r="A103" s="119"/>
      <c r="B103" s="96"/>
      <c r="C103" s="96"/>
      <c r="D103" s="96"/>
      <c r="E103" s="96"/>
      <c r="F103" s="96"/>
      <c r="G103" s="193"/>
    </row>
    <row r="104" spans="1:7" x14ac:dyDescent="0.3">
      <c r="A104" s="357" t="s">
        <v>1523</v>
      </c>
      <c r="B104" s="279"/>
      <c r="C104" s="279" t="s">
        <v>1524</v>
      </c>
      <c r="D104" s="358" t="s">
        <v>263</v>
      </c>
      <c r="E104" s="221">
        <v>22</v>
      </c>
      <c r="F104" s="359"/>
      <c r="G104" s="360"/>
    </row>
    <row r="105" spans="1:7" ht="7.8" customHeight="1" x14ac:dyDescent="0.3">
      <c r="A105" s="119"/>
      <c r="B105" s="96"/>
      <c r="C105" s="96"/>
      <c r="D105" s="96"/>
      <c r="E105" s="96"/>
      <c r="F105" s="96"/>
      <c r="G105" s="193"/>
    </row>
    <row r="106" spans="1:7" ht="45.6" x14ac:dyDescent="0.3">
      <c r="A106" s="108" t="s">
        <v>1525</v>
      </c>
      <c r="B106" s="63"/>
      <c r="C106" s="229" t="s">
        <v>1526</v>
      </c>
      <c r="D106" s="189" t="s">
        <v>742</v>
      </c>
      <c r="E106" s="190">
        <v>4</v>
      </c>
      <c r="F106" s="191"/>
      <c r="G106" s="192"/>
    </row>
    <row r="107" spans="1:7" ht="7.8" customHeight="1" x14ac:dyDescent="0.3">
      <c r="A107" s="119"/>
      <c r="B107" s="96"/>
      <c r="C107" s="96"/>
      <c r="D107" s="96"/>
      <c r="E107" s="96"/>
      <c r="F107" s="96"/>
      <c r="G107" s="193"/>
    </row>
    <row r="108" spans="1:7" ht="34.200000000000003" x14ac:dyDescent="0.3">
      <c r="A108" s="108" t="s">
        <v>1527</v>
      </c>
      <c r="B108" s="63"/>
      <c r="C108" s="63" t="s">
        <v>1528</v>
      </c>
      <c r="D108" s="189" t="s">
        <v>742</v>
      </c>
      <c r="E108" s="190">
        <v>2</v>
      </c>
      <c r="F108" s="191"/>
      <c r="G108" s="192"/>
    </row>
    <row r="109" spans="1:7" ht="7.8" customHeight="1" x14ac:dyDescent="0.3">
      <c r="A109" s="119"/>
      <c r="B109" s="96"/>
      <c r="C109" s="96"/>
      <c r="D109" s="96"/>
      <c r="E109" s="96"/>
      <c r="F109" s="96"/>
      <c r="G109" s="193"/>
    </row>
    <row r="110" spans="1:7" x14ac:dyDescent="0.3">
      <c r="A110" s="143" t="s">
        <v>1529</v>
      </c>
      <c r="B110" s="63"/>
      <c r="C110" s="122" t="s">
        <v>264</v>
      </c>
      <c r="D110" s="189"/>
      <c r="E110" s="190"/>
      <c r="F110" s="191"/>
      <c r="G110" s="192"/>
    </row>
    <row r="111" spans="1:7" ht="7.8" customHeight="1" x14ac:dyDescent="0.3">
      <c r="A111" s="119"/>
      <c r="B111" s="96"/>
      <c r="C111" s="96"/>
      <c r="D111" s="96"/>
      <c r="E111" s="96"/>
      <c r="F111" s="96"/>
      <c r="G111" s="193"/>
    </row>
    <row r="112" spans="1:7" ht="102.6" x14ac:dyDescent="0.3">
      <c r="A112" s="108" t="s">
        <v>1530</v>
      </c>
      <c r="B112" s="63" t="s">
        <v>1497</v>
      </c>
      <c r="C112" s="63" t="s">
        <v>265</v>
      </c>
      <c r="D112" s="189" t="s">
        <v>742</v>
      </c>
      <c r="E112" s="190">
        <v>2</v>
      </c>
      <c r="F112" s="191"/>
      <c r="G112" s="192"/>
    </row>
    <row r="113" spans="1:7" ht="7.8" customHeight="1" x14ac:dyDescent="0.3">
      <c r="A113" s="119"/>
      <c r="B113" s="96"/>
      <c r="C113" s="96"/>
      <c r="D113" s="96"/>
      <c r="E113" s="96"/>
      <c r="F113" s="96"/>
      <c r="G113" s="193"/>
    </row>
    <row r="114" spans="1:7" x14ac:dyDescent="0.3">
      <c r="A114" s="143" t="s">
        <v>1531</v>
      </c>
      <c r="B114" s="63"/>
      <c r="C114" s="122" t="s">
        <v>1532</v>
      </c>
      <c r="D114" s="189"/>
      <c r="E114" s="190"/>
      <c r="F114" s="191"/>
      <c r="G114" s="192"/>
    </row>
    <row r="115" spans="1:7" ht="7.8" customHeight="1" x14ac:dyDescent="0.3">
      <c r="A115" s="119"/>
      <c r="B115" s="96"/>
      <c r="C115" s="96"/>
      <c r="D115" s="96"/>
      <c r="E115" s="96"/>
      <c r="F115" s="96"/>
      <c r="G115" s="193"/>
    </row>
    <row r="116" spans="1:7" ht="102.6" x14ac:dyDescent="0.3">
      <c r="A116" s="108" t="s">
        <v>1533</v>
      </c>
      <c r="B116" s="63" t="s">
        <v>1534</v>
      </c>
      <c r="C116" s="63" t="s">
        <v>265</v>
      </c>
      <c r="D116" s="189" t="s">
        <v>742</v>
      </c>
      <c r="E116" s="190">
        <v>2</v>
      </c>
      <c r="F116" s="191"/>
      <c r="G116" s="192"/>
    </row>
    <row r="117" spans="1:7" ht="7.8" customHeight="1" x14ac:dyDescent="0.3">
      <c r="A117" s="119"/>
      <c r="B117" s="96"/>
      <c r="C117" s="96"/>
      <c r="D117" s="96"/>
      <c r="E117" s="96"/>
      <c r="F117" s="96"/>
      <c r="G117" s="193"/>
    </row>
    <row r="118" spans="1:7" ht="24" x14ac:dyDescent="0.3">
      <c r="A118" s="143" t="s">
        <v>1535</v>
      </c>
      <c r="B118" s="63"/>
      <c r="C118" s="122" t="s">
        <v>266</v>
      </c>
      <c r="D118" s="189"/>
      <c r="E118" s="190"/>
      <c r="F118" s="191"/>
      <c r="G118" s="192"/>
    </row>
    <row r="119" spans="1:7" ht="7.8" customHeight="1" x14ac:dyDescent="0.3">
      <c r="A119" s="119"/>
      <c r="B119" s="96"/>
      <c r="C119" s="96"/>
      <c r="D119" s="96"/>
      <c r="E119" s="96"/>
      <c r="F119" s="96"/>
      <c r="G119" s="193"/>
    </row>
    <row r="120" spans="1:7" s="353" customFormat="1" ht="57" x14ac:dyDescent="0.3">
      <c r="A120" s="108" t="s">
        <v>1536</v>
      </c>
      <c r="B120" s="63" t="s">
        <v>1537</v>
      </c>
      <c r="C120" s="63" t="s">
        <v>2151</v>
      </c>
      <c r="D120" s="189" t="s">
        <v>742</v>
      </c>
      <c r="E120" s="190">
        <v>2</v>
      </c>
      <c r="F120" s="191"/>
      <c r="G120" s="192"/>
    </row>
    <row r="121" spans="1:7" ht="7.8" customHeight="1" x14ac:dyDescent="0.3">
      <c r="A121" s="119"/>
      <c r="B121" s="96"/>
      <c r="C121" s="96"/>
      <c r="D121" s="96"/>
      <c r="E121" s="96"/>
      <c r="F121" s="96"/>
      <c r="G121" s="193"/>
    </row>
    <row r="122" spans="1:7" x14ac:dyDescent="0.3">
      <c r="A122" s="143" t="s">
        <v>1538</v>
      </c>
      <c r="B122" s="63"/>
      <c r="C122" s="122" t="s">
        <v>1539</v>
      </c>
      <c r="D122" s="189"/>
      <c r="E122" s="190"/>
      <c r="F122" s="191"/>
      <c r="G122" s="192"/>
    </row>
    <row r="123" spans="1:7" ht="7.8" customHeight="1" x14ac:dyDescent="0.3">
      <c r="A123" s="119"/>
      <c r="B123" s="96"/>
      <c r="C123" s="96"/>
      <c r="D123" s="96"/>
      <c r="E123" s="96"/>
      <c r="F123" s="96"/>
      <c r="G123" s="193"/>
    </row>
    <row r="124" spans="1:7" s="353" customFormat="1" ht="22.8" x14ac:dyDescent="0.3">
      <c r="A124" s="108" t="s">
        <v>1540</v>
      </c>
      <c r="B124" s="63" t="s">
        <v>1497</v>
      </c>
      <c r="C124" s="63" t="s">
        <v>2152</v>
      </c>
      <c r="D124" s="189" t="s">
        <v>742</v>
      </c>
      <c r="E124" s="190">
        <v>2</v>
      </c>
      <c r="F124" s="191"/>
      <c r="G124" s="192"/>
    </row>
    <row r="125" spans="1:7" ht="7.8" customHeight="1" x14ac:dyDescent="0.3">
      <c r="A125" s="119"/>
      <c r="B125" s="96"/>
      <c r="C125" s="96"/>
      <c r="D125" s="96"/>
      <c r="E125" s="96"/>
      <c r="F125" s="96"/>
      <c r="G125" s="193"/>
    </row>
    <row r="126" spans="1:7" x14ac:dyDescent="0.3">
      <c r="A126" s="108" t="s">
        <v>1541</v>
      </c>
      <c r="B126" s="63" t="s">
        <v>1497</v>
      </c>
      <c r="C126" s="63" t="s">
        <v>267</v>
      </c>
      <c r="D126" s="189" t="s">
        <v>742</v>
      </c>
      <c r="E126" s="190">
        <v>2</v>
      </c>
      <c r="F126" s="191"/>
      <c r="G126" s="192"/>
    </row>
    <row r="127" spans="1:7" ht="7.8" customHeight="1" x14ac:dyDescent="0.3">
      <c r="A127" s="119"/>
      <c r="B127" s="96"/>
      <c r="C127" s="96"/>
      <c r="D127" s="96"/>
      <c r="E127" s="96"/>
      <c r="F127" s="96"/>
      <c r="G127" s="193"/>
    </row>
    <row r="128" spans="1:7" ht="22.8" x14ac:dyDescent="0.3">
      <c r="A128" s="108" t="s">
        <v>1542</v>
      </c>
      <c r="B128" s="63" t="s">
        <v>1497</v>
      </c>
      <c r="C128" s="63" t="s">
        <v>1543</v>
      </c>
      <c r="D128" s="189" t="s">
        <v>742</v>
      </c>
      <c r="E128" s="190">
        <v>3</v>
      </c>
      <c r="F128" s="191"/>
      <c r="G128" s="192"/>
    </row>
    <row r="129" spans="1:7" ht="7.8" customHeight="1" x14ac:dyDescent="0.3">
      <c r="A129" s="119"/>
      <c r="B129" s="96"/>
      <c r="C129" s="96"/>
      <c r="D129" s="96"/>
      <c r="E129" s="96"/>
      <c r="F129" s="96"/>
      <c r="G129" s="193"/>
    </row>
    <row r="130" spans="1:7" ht="24" x14ac:dyDescent="0.3">
      <c r="A130" s="143" t="s">
        <v>1544</v>
      </c>
      <c r="B130" s="63"/>
      <c r="C130" s="356" t="s">
        <v>268</v>
      </c>
      <c r="D130" s="189"/>
      <c r="E130" s="190"/>
      <c r="F130" s="191"/>
      <c r="G130" s="192"/>
    </row>
    <row r="131" spans="1:7" ht="7.8" customHeight="1" x14ac:dyDescent="0.3">
      <c r="A131" s="119"/>
      <c r="B131" s="96"/>
      <c r="C131" s="96"/>
      <c r="D131" s="96"/>
      <c r="E131" s="96"/>
      <c r="F131" s="96"/>
      <c r="G131" s="193"/>
    </row>
    <row r="132" spans="1:7" x14ac:dyDescent="0.3">
      <c r="A132" s="108" t="s">
        <v>1545</v>
      </c>
      <c r="B132" s="63"/>
      <c r="C132" s="63" t="s">
        <v>1546</v>
      </c>
      <c r="D132" s="189" t="s">
        <v>263</v>
      </c>
      <c r="E132" s="190">
        <v>10</v>
      </c>
      <c r="F132" s="191"/>
      <c r="G132" s="192"/>
    </row>
    <row r="133" spans="1:7" ht="7.8" customHeight="1" x14ac:dyDescent="0.3">
      <c r="A133" s="119"/>
      <c r="B133" s="96"/>
      <c r="C133" s="96"/>
      <c r="D133" s="96"/>
      <c r="E133" s="96"/>
      <c r="F133" s="96"/>
      <c r="G133" s="193"/>
    </row>
    <row r="134" spans="1:7" ht="34.200000000000003" x14ac:dyDescent="0.3">
      <c r="A134" s="108" t="s">
        <v>1547</v>
      </c>
      <c r="B134" s="63"/>
      <c r="C134" s="63" t="s">
        <v>269</v>
      </c>
      <c r="D134" s="189" t="s">
        <v>742</v>
      </c>
      <c r="E134" s="190">
        <v>1</v>
      </c>
      <c r="F134" s="191"/>
      <c r="G134" s="192"/>
    </row>
    <row r="135" spans="1:7" ht="7.8" customHeight="1" x14ac:dyDescent="0.3">
      <c r="A135" s="119"/>
      <c r="B135" s="96"/>
      <c r="C135" s="96"/>
      <c r="D135" s="96"/>
      <c r="E135" s="96"/>
      <c r="F135" s="96"/>
      <c r="G135" s="193"/>
    </row>
    <row r="136" spans="1:7" s="353" customFormat="1" x14ac:dyDescent="0.3">
      <c r="A136" s="143" t="s">
        <v>1548</v>
      </c>
      <c r="B136" s="63"/>
      <c r="C136" s="122" t="s">
        <v>296</v>
      </c>
      <c r="D136" s="189"/>
      <c r="E136" s="190"/>
      <c r="F136" s="191"/>
      <c r="G136" s="192"/>
    </row>
    <row r="137" spans="1:7" s="353" customFormat="1" ht="7.8" customHeight="1" x14ac:dyDescent="0.3">
      <c r="A137" s="119"/>
      <c r="B137" s="96"/>
      <c r="C137" s="96"/>
      <c r="D137" s="96"/>
      <c r="E137" s="96"/>
      <c r="F137" s="96"/>
      <c r="G137" s="193"/>
    </row>
    <row r="138" spans="1:7" s="353" customFormat="1" x14ac:dyDescent="0.3">
      <c r="A138" s="108" t="s">
        <v>1549</v>
      </c>
      <c r="B138" s="63"/>
      <c r="C138" s="63" t="s">
        <v>297</v>
      </c>
      <c r="D138" s="189" t="s">
        <v>742</v>
      </c>
      <c r="E138" s="190">
        <v>2</v>
      </c>
      <c r="F138" s="191"/>
      <c r="G138" s="192"/>
    </row>
    <row r="139" spans="1:7" ht="7.8" customHeight="1" x14ac:dyDescent="0.3">
      <c r="A139" s="119"/>
      <c r="B139" s="96"/>
      <c r="C139" s="96"/>
      <c r="D139" s="96"/>
      <c r="E139" s="96"/>
      <c r="F139" s="96"/>
      <c r="G139" s="193"/>
    </row>
    <row r="140" spans="1:7" x14ac:dyDescent="0.3">
      <c r="A140" s="123" t="s">
        <v>62</v>
      </c>
      <c r="B140" s="159"/>
      <c r="C140" s="125"/>
      <c r="D140" s="160"/>
      <c r="E140" s="199"/>
      <c r="F140" s="199"/>
      <c r="G140" s="200"/>
    </row>
    <row r="141" spans="1:7" x14ac:dyDescent="0.3">
      <c r="A141" s="9"/>
      <c r="B141" s="9"/>
      <c r="C141" s="127"/>
      <c r="D141" s="9"/>
      <c r="E141" s="9"/>
      <c r="F141" s="9"/>
      <c r="G141" s="9"/>
    </row>
    <row r="142" spans="1:7" x14ac:dyDescent="0.3">
      <c r="C142" s="127"/>
    </row>
  </sheetData>
  <mergeCells count="4">
    <mergeCell ref="D4:G4"/>
    <mergeCell ref="D42:G42"/>
    <mergeCell ref="D71:G71"/>
    <mergeCell ref="D98:G98"/>
  </mergeCells>
  <pageMargins left="0.39370078740157483" right="0.31496062992125984" top="0.15748031496062992" bottom="7.874015748031496E-2" header="0" footer="0"/>
  <pageSetup paperSize="9" scale="81" fitToHeight="0" orientation="portrait" r:id="rId1"/>
  <rowBreaks count="3" manualBreakCount="3">
    <brk id="38" max="16383" man="1"/>
    <brk id="67" max="16383" man="1"/>
    <brk id="9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4E96-6363-4436-BA2A-ABA4B2DE09F4}">
  <sheetPr>
    <tabColor rgb="FFFFFF99"/>
    <pageSetUpPr fitToPage="1"/>
  </sheetPr>
  <dimension ref="A1:G137"/>
  <sheetViews>
    <sheetView view="pageBreakPreview" zoomScale="60" zoomScaleNormal="100" workbookViewId="0">
      <pane xSplit="3" ySplit="5" topLeftCell="D6" activePane="bottomRight" state="frozen"/>
      <selection activeCell="A3" sqref="A3"/>
      <selection pane="topRight" activeCell="A3" sqref="A3"/>
      <selection pane="bottomLeft" activeCell="A3" sqref="A3"/>
      <selection pane="bottomRight" activeCell="G103" sqref="G103"/>
    </sheetView>
  </sheetViews>
  <sheetFormatPr defaultRowHeight="14.4" x14ac:dyDescent="0.3"/>
  <cols>
    <col min="2" max="2" width="13.109375" customWidth="1"/>
    <col min="3" max="3" width="41.33203125" customWidth="1"/>
    <col min="5" max="5" width="12.109375" customWidth="1"/>
    <col min="6" max="6" width="12.44140625" customWidth="1"/>
    <col min="7" max="7" width="18.33203125" customWidth="1"/>
  </cols>
  <sheetData>
    <row r="1" spans="1:7" x14ac:dyDescent="0.3">
      <c r="A1" s="2" t="str">
        <f>Summary!B1</f>
        <v xml:space="preserve">TSHIAME WWTW REFURBISHMENT </v>
      </c>
    </row>
    <row r="2" spans="1:7" x14ac:dyDescent="0.3">
      <c r="A2" s="1" t="str">
        <f>Summary!B2</f>
        <v>SCHEDULE OF QUANTITIES</v>
      </c>
    </row>
    <row r="3" spans="1:7" x14ac:dyDescent="0.3">
      <c r="A3" s="353" t="str">
        <f>Summary!B3</f>
        <v>TENDER NO:  SCM/BID33/2025/2026</v>
      </c>
      <c r="B3" s="505"/>
    </row>
    <row r="4" spans="1:7" ht="31.2" customHeight="1" x14ac:dyDescent="0.3">
      <c r="A4" s="9"/>
      <c r="B4" s="9"/>
      <c r="C4" s="9"/>
      <c r="D4" s="544" t="s">
        <v>170</v>
      </c>
      <c r="E4" s="545" t="s">
        <v>170</v>
      </c>
      <c r="F4" s="545" t="s">
        <v>170</v>
      </c>
      <c r="G4" s="545" t="s">
        <v>170</v>
      </c>
    </row>
    <row r="5" spans="1:7" ht="22.8" x14ac:dyDescent="0.3">
      <c r="A5" s="11" t="s">
        <v>5</v>
      </c>
      <c r="B5" s="11" t="s">
        <v>0</v>
      </c>
      <c r="C5" s="11" t="s">
        <v>1</v>
      </c>
      <c r="D5" s="11" t="s">
        <v>2</v>
      </c>
      <c r="E5" s="11" t="s">
        <v>3</v>
      </c>
      <c r="F5" s="11" t="s">
        <v>6</v>
      </c>
      <c r="G5" s="12" t="s">
        <v>4</v>
      </c>
    </row>
    <row r="6" spans="1:7" ht="36" x14ac:dyDescent="0.3">
      <c r="A6" s="204" t="s">
        <v>191</v>
      </c>
      <c r="B6" s="49"/>
      <c r="C6" s="223" t="s">
        <v>170</v>
      </c>
      <c r="D6" s="36"/>
      <c r="E6" s="491"/>
      <c r="F6" s="492"/>
      <c r="G6" s="216"/>
    </row>
    <row r="7" spans="1:7" x14ac:dyDescent="0.3">
      <c r="A7" s="212"/>
      <c r="B7" s="212"/>
      <c r="C7" s="212"/>
      <c r="D7" s="96"/>
      <c r="E7" s="212"/>
      <c r="F7" s="212"/>
      <c r="G7" s="193"/>
    </row>
    <row r="8" spans="1:7" x14ac:dyDescent="0.3">
      <c r="A8" s="204" t="s">
        <v>192</v>
      </c>
      <c r="B8" s="6" t="s">
        <v>35</v>
      </c>
      <c r="C8" s="208" t="s">
        <v>1072</v>
      </c>
      <c r="D8" s="36"/>
      <c r="E8" s="388"/>
      <c r="F8" s="209"/>
      <c r="G8" s="209"/>
    </row>
    <row r="9" spans="1:7" x14ac:dyDescent="0.3">
      <c r="A9" s="211"/>
      <c r="B9" s="5"/>
      <c r="C9" s="5"/>
      <c r="D9" s="5"/>
      <c r="E9" s="5"/>
      <c r="F9" s="5"/>
      <c r="G9" s="5"/>
    </row>
    <row r="10" spans="1:7" x14ac:dyDescent="0.3">
      <c r="A10" s="204" t="s">
        <v>193</v>
      </c>
      <c r="B10" s="6" t="s">
        <v>36</v>
      </c>
      <c r="C10" s="49" t="s">
        <v>1068</v>
      </c>
      <c r="D10" s="36"/>
      <c r="E10" s="388"/>
      <c r="F10" s="209"/>
      <c r="G10" s="209"/>
    </row>
    <row r="11" spans="1:7" x14ac:dyDescent="0.3">
      <c r="A11" s="211"/>
      <c r="B11" s="5"/>
      <c r="C11" s="5"/>
      <c r="D11" s="5"/>
      <c r="E11" s="5"/>
      <c r="F11" s="5"/>
      <c r="G11" s="5"/>
    </row>
    <row r="12" spans="1:7" ht="57" x14ac:dyDescent="0.3">
      <c r="A12" s="203" t="s">
        <v>1065</v>
      </c>
      <c r="B12" s="6" t="s">
        <v>1063</v>
      </c>
      <c r="C12" s="6" t="s">
        <v>1122</v>
      </c>
      <c r="D12" s="36" t="s">
        <v>12</v>
      </c>
      <c r="E12" s="388">
        <v>1</v>
      </c>
      <c r="F12" s="423"/>
      <c r="G12" s="209"/>
    </row>
    <row r="13" spans="1:7" x14ac:dyDescent="0.3">
      <c r="A13" s="211"/>
      <c r="B13" s="5"/>
      <c r="C13" s="5"/>
      <c r="D13" s="5"/>
      <c r="E13" s="5"/>
      <c r="F13" s="5"/>
      <c r="G13" s="5"/>
    </row>
    <row r="14" spans="1:7" x14ac:dyDescent="0.3">
      <c r="A14" s="204" t="s">
        <v>1066</v>
      </c>
      <c r="B14" s="6" t="s">
        <v>37</v>
      </c>
      <c r="C14" s="493" t="s">
        <v>505</v>
      </c>
      <c r="D14" s="494"/>
      <c r="E14" s="388"/>
      <c r="F14" s="209"/>
      <c r="G14" s="209"/>
    </row>
    <row r="15" spans="1:7" x14ac:dyDescent="0.3">
      <c r="A15" s="211"/>
      <c r="B15" s="5"/>
      <c r="C15" s="5"/>
      <c r="D15" s="5"/>
      <c r="E15" s="5"/>
      <c r="F15" s="5"/>
      <c r="G15" s="5"/>
    </row>
    <row r="16" spans="1:7" ht="52.2" customHeight="1" x14ac:dyDescent="0.3">
      <c r="A16" s="203" t="s">
        <v>1069</v>
      </c>
      <c r="B16" s="6" t="s">
        <v>1064</v>
      </c>
      <c r="C16" s="495" t="s">
        <v>2182</v>
      </c>
      <c r="D16" s="36" t="s">
        <v>12</v>
      </c>
      <c r="E16" s="388">
        <v>1</v>
      </c>
      <c r="F16" s="423"/>
      <c r="G16" s="209"/>
    </row>
    <row r="17" spans="1:7" x14ac:dyDescent="0.3">
      <c r="A17" s="211"/>
      <c r="B17" s="5"/>
      <c r="C17" s="5"/>
      <c r="D17" s="5"/>
      <c r="E17" s="5"/>
      <c r="F17" s="5"/>
      <c r="G17" s="5"/>
    </row>
    <row r="18" spans="1:7" ht="48" customHeight="1" x14ac:dyDescent="0.3">
      <c r="A18" s="203" t="s">
        <v>1070</v>
      </c>
      <c r="B18" s="6" t="s">
        <v>1064</v>
      </c>
      <c r="C18" s="496" t="s">
        <v>2090</v>
      </c>
      <c r="D18" s="36" t="s">
        <v>12</v>
      </c>
      <c r="E18" s="388">
        <v>1</v>
      </c>
      <c r="F18" s="423"/>
      <c r="G18" s="209"/>
    </row>
    <row r="19" spans="1:7" x14ac:dyDescent="0.3">
      <c r="A19" s="211"/>
      <c r="B19" s="212"/>
      <c r="C19" s="212"/>
      <c r="D19" s="212"/>
      <c r="E19" s="212"/>
      <c r="F19" s="212"/>
      <c r="G19" s="193"/>
    </row>
    <row r="20" spans="1:7" ht="24" x14ac:dyDescent="0.3">
      <c r="A20" s="204" t="s">
        <v>1067</v>
      </c>
      <c r="B20" s="6" t="s">
        <v>38</v>
      </c>
      <c r="C20" s="493" t="s">
        <v>506</v>
      </c>
      <c r="D20" s="494"/>
      <c r="E20" s="388"/>
      <c r="F20" s="209"/>
      <c r="G20" s="209"/>
    </row>
    <row r="21" spans="1:7" x14ac:dyDescent="0.3">
      <c r="A21" s="211"/>
      <c r="B21" s="212"/>
      <c r="C21" s="212"/>
      <c r="D21" s="212"/>
      <c r="E21" s="212"/>
      <c r="F21" s="212"/>
      <c r="G21" s="193"/>
    </row>
    <row r="22" spans="1:7" ht="45.6" x14ac:dyDescent="0.3">
      <c r="A22" s="203"/>
      <c r="B22" s="6" t="s">
        <v>1094</v>
      </c>
      <c r="C22" s="6" t="s">
        <v>1095</v>
      </c>
      <c r="D22" s="494"/>
      <c r="E22" s="388"/>
      <c r="F22" s="209"/>
      <c r="G22" s="209"/>
    </row>
    <row r="23" spans="1:7" x14ac:dyDescent="0.3">
      <c r="A23" s="211"/>
      <c r="B23" s="212"/>
      <c r="C23" s="212"/>
      <c r="D23" s="212"/>
      <c r="E23" s="212"/>
      <c r="F23" s="212"/>
      <c r="G23" s="193"/>
    </row>
    <row r="24" spans="1:7" ht="86.4" customHeight="1" x14ac:dyDescent="0.3">
      <c r="A24" s="203" t="s">
        <v>1093</v>
      </c>
      <c r="B24" s="6" t="s">
        <v>1096</v>
      </c>
      <c r="C24" s="424" t="s">
        <v>1123</v>
      </c>
      <c r="D24" s="36" t="s">
        <v>12</v>
      </c>
      <c r="E24" s="388">
        <v>1</v>
      </c>
      <c r="F24" s="423"/>
      <c r="G24" s="209"/>
    </row>
    <row r="25" spans="1:7" x14ac:dyDescent="0.3">
      <c r="A25" s="211"/>
      <c r="B25" s="212"/>
      <c r="C25" s="212"/>
      <c r="D25" s="212"/>
      <c r="E25" s="206"/>
      <c r="F25" s="212"/>
      <c r="G25" s="193"/>
    </row>
    <row r="26" spans="1:7" ht="79.8" x14ac:dyDescent="0.3">
      <c r="A26" s="203" t="s">
        <v>1097</v>
      </c>
      <c r="B26" s="6" t="s">
        <v>1096</v>
      </c>
      <c r="C26" s="6" t="s">
        <v>1124</v>
      </c>
      <c r="D26" s="36" t="s">
        <v>12</v>
      </c>
      <c r="E26" s="388">
        <v>1</v>
      </c>
      <c r="F26" s="423"/>
      <c r="G26" s="209"/>
    </row>
    <row r="27" spans="1:7" ht="18" customHeight="1" x14ac:dyDescent="0.3">
      <c r="A27" s="212"/>
      <c r="B27" s="96"/>
      <c r="C27" s="96"/>
      <c r="D27" s="96"/>
      <c r="E27" s="56"/>
      <c r="F27" s="96"/>
      <c r="G27" s="193"/>
    </row>
    <row r="28" spans="1:7" x14ac:dyDescent="0.3">
      <c r="A28" s="24" t="s">
        <v>39</v>
      </c>
      <c r="B28" s="25"/>
      <c r="C28" s="26"/>
      <c r="D28" s="27"/>
      <c r="E28" s="28"/>
      <c r="F28" s="28"/>
      <c r="G28" s="29"/>
    </row>
    <row r="29" spans="1:7" x14ac:dyDescent="0.3">
      <c r="A29" s="9"/>
      <c r="B29" s="9"/>
      <c r="C29" s="30" t="s">
        <v>146</v>
      </c>
      <c r="D29" s="9"/>
      <c r="E29" s="9"/>
      <c r="F29" s="9"/>
      <c r="G29" s="9"/>
    </row>
    <row r="30" spans="1:7" x14ac:dyDescent="0.3">
      <c r="A30" s="35" t="str">
        <f>$A$1</f>
        <v xml:space="preserve">TSHIAME WWTW REFURBISHMENT </v>
      </c>
      <c r="B30" s="32"/>
      <c r="C30" s="32"/>
      <c r="D30" s="32"/>
      <c r="E30" s="32"/>
      <c r="F30" s="32"/>
      <c r="G30" s="32"/>
    </row>
    <row r="31" spans="1:7" x14ac:dyDescent="0.3">
      <c r="A31" s="31" t="s">
        <v>40</v>
      </c>
      <c r="B31" s="32"/>
      <c r="C31" s="32"/>
      <c r="D31" s="32"/>
      <c r="E31" s="32"/>
      <c r="F31" s="32"/>
      <c r="G31" s="32"/>
    </row>
    <row r="32" spans="1:7" x14ac:dyDescent="0.3">
      <c r="A32" s="9"/>
      <c r="B32" s="9"/>
      <c r="C32" s="9"/>
      <c r="D32" s="9"/>
      <c r="E32" s="9"/>
      <c r="F32" s="9"/>
      <c r="G32" s="585" t="s">
        <v>170</v>
      </c>
    </row>
    <row r="33" spans="1:7" ht="22.8" x14ac:dyDescent="0.3">
      <c r="A33" s="11" t="s">
        <v>5</v>
      </c>
      <c r="B33" s="11" t="s">
        <v>0</v>
      </c>
      <c r="C33" s="11" t="s">
        <v>1</v>
      </c>
      <c r="D33" s="11" t="s">
        <v>2</v>
      </c>
      <c r="E33" s="11" t="s">
        <v>3</v>
      </c>
      <c r="F33" s="11" t="s">
        <v>6</v>
      </c>
      <c r="G33" s="12" t="s">
        <v>4</v>
      </c>
    </row>
    <row r="34" spans="1:7" x14ac:dyDescent="0.3">
      <c r="A34" s="24" t="s">
        <v>41</v>
      </c>
      <c r="B34" s="25"/>
      <c r="C34" s="26"/>
      <c r="D34" s="27"/>
      <c r="E34" s="28"/>
      <c r="F34" s="28"/>
      <c r="G34" s="29"/>
    </row>
    <row r="35" spans="1:7" x14ac:dyDescent="0.3">
      <c r="A35" s="237"/>
      <c r="B35" s="98"/>
      <c r="C35" s="98"/>
      <c r="D35" s="98"/>
      <c r="E35" s="253"/>
      <c r="F35" s="98"/>
      <c r="G35" s="218"/>
    </row>
    <row r="36" spans="1:7" ht="54" customHeight="1" x14ac:dyDescent="0.3">
      <c r="A36" s="204" t="s">
        <v>1101</v>
      </c>
      <c r="B36" s="98" t="s">
        <v>139</v>
      </c>
      <c r="C36" s="425" t="s">
        <v>1102</v>
      </c>
      <c r="D36" s="98"/>
      <c r="E36" s="98"/>
      <c r="F36" s="218"/>
      <c r="G36" s="218"/>
    </row>
    <row r="37" spans="1:7" ht="18" customHeight="1" x14ac:dyDescent="0.3">
      <c r="A37" s="212"/>
      <c r="B37" s="96"/>
      <c r="C37" s="96"/>
      <c r="D37" s="96"/>
      <c r="E37" s="56"/>
      <c r="F37" s="96"/>
      <c r="G37" s="193"/>
    </row>
    <row r="38" spans="1:7" ht="57.6" x14ac:dyDescent="0.3">
      <c r="A38" s="203" t="s">
        <v>1103</v>
      </c>
      <c r="B38" s="98" t="s">
        <v>139</v>
      </c>
      <c r="C38" s="98" t="s">
        <v>1125</v>
      </c>
      <c r="D38" s="36" t="s">
        <v>1081</v>
      </c>
      <c r="E38" s="190">
        <v>1</v>
      </c>
      <c r="F38" s="218">
        <v>60000</v>
      </c>
      <c r="G38" s="218">
        <f>E38*F38</f>
        <v>60000</v>
      </c>
    </row>
    <row r="39" spans="1:7" x14ac:dyDescent="0.3">
      <c r="A39" s="219"/>
      <c r="B39" s="94"/>
      <c r="C39" s="94"/>
      <c r="D39" s="94"/>
      <c r="E39" s="94"/>
      <c r="F39" s="220"/>
      <c r="G39" s="220"/>
    </row>
    <row r="40" spans="1:7" ht="91.8" x14ac:dyDescent="0.3">
      <c r="A40" s="203" t="s">
        <v>1104</v>
      </c>
      <c r="B40" s="98" t="s">
        <v>139</v>
      </c>
      <c r="C40" s="98" t="s">
        <v>1098</v>
      </c>
      <c r="D40" s="36" t="s">
        <v>1081</v>
      </c>
      <c r="E40" s="190">
        <v>1</v>
      </c>
      <c r="F40" s="222">
        <v>70000</v>
      </c>
      <c r="G40" s="218">
        <f>E40*F40</f>
        <v>70000</v>
      </c>
    </row>
    <row r="41" spans="1:7" x14ac:dyDescent="0.3">
      <c r="A41" s="219"/>
      <c r="B41" s="94"/>
      <c r="C41" s="94"/>
      <c r="D41" s="94"/>
      <c r="E41" s="201"/>
      <c r="F41" s="220"/>
      <c r="G41" s="220"/>
    </row>
    <row r="42" spans="1:7" ht="97.2" customHeight="1" x14ac:dyDescent="0.3">
      <c r="A42" s="203" t="s">
        <v>1105</v>
      </c>
      <c r="B42" s="98" t="s">
        <v>139</v>
      </c>
      <c r="C42" s="98" t="s">
        <v>1099</v>
      </c>
      <c r="D42" s="36" t="s">
        <v>1081</v>
      </c>
      <c r="E42" s="190">
        <v>1</v>
      </c>
      <c r="F42" s="218">
        <f>3*70000</f>
        <v>210000</v>
      </c>
      <c r="G42" s="218">
        <f>E42*F42</f>
        <v>210000</v>
      </c>
    </row>
    <row r="43" spans="1:7" x14ac:dyDescent="0.3">
      <c r="A43" s="219"/>
      <c r="B43" s="94"/>
      <c r="C43" s="94"/>
      <c r="D43" s="94"/>
      <c r="E43" s="201"/>
      <c r="F43" s="220"/>
      <c r="G43" s="220"/>
    </row>
    <row r="44" spans="1:7" x14ac:dyDescent="0.3">
      <c r="A44" s="203" t="s">
        <v>1106</v>
      </c>
      <c r="B44" s="202"/>
      <c r="C44" s="202" t="s">
        <v>1100</v>
      </c>
      <c r="D44" s="36" t="s">
        <v>1081</v>
      </c>
      <c r="E44" s="190">
        <v>1</v>
      </c>
      <c r="F44" s="218">
        <v>30000</v>
      </c>
      <c r="G44" s="218">
        <f>E44*F44</f>
        <v>30000</v>
      </c>
    </row>
    <row r="45" spans="1:7" x14ac:dyDescent="0.3">
      <c r="A45" s="219"/>
      <c r="B45" s="94"/>
      <c r="C45" s="94"/>
      <c r="D45" s="94"/>
      <c r="E45" s="201"/>
      <c r="F45" s="220"/>
      <c r="G45" s="220"/>
    </row>
    <row r="46" spans="1:7" ht="22.8" x14ac:dyDescent="0.3">
      <c r="A46" s="203" t="s">
        <v>1107</v>
      </c>
      <c r="B46" s="98" t="s">
        <v>139</v>
      </c>
      <c r="C46" s="98" t="s">
        <v>1111</v>
      </c>
      <c r="D46" s="36" t="s">
        <v>1081</v>
      </c>
      <c r="E46" s="190">
        <v>1</v>
      </c>
      <c r="F46" s="218">
        <v>20000</v>
      </c>
      <c r="G46" s="218">
        <f>E46*F46</f>
        <v>20000</v>
      </c>
    </row>
    <row r="47" spans="1:7" x14ac:dyDescent="0.3">
      <c r="A47" s="219"/>
      <c r="B47" s="94"/>
      <c r="C47" s="94"/>
      <c r="D47" s="94"/>
      <c r="E47" s="201"/>
      <c r="F47" s="220"/>
      <c r="G47" s="220"/>
    </row>
    <row r="48" spans="1:7" ht="45.6" x14ac:dyDescent="0.3">
      <c r="A48" s="203" t="s">
        <v>1108</v>
      </c>
      <c r="B48" s="98" t="s">
        <v>139</v>
      </c>
      <c r="C48" s="98" t="s">
        <v>1112</v>
      </c>
      <c r="D48" s="36" t="s">
        <v>1081</v>
      </c>
      <c r="E48" s="190">
        <v>1</v>
      </c>
      <c r="F48" s="218">
        <v>20000</v>
      </c>
      <c r="G48" s="218">
        <f>E48*F48</f>
        <v>20000</v>
      </c>
    </row>
    <row r="49" spans="1:7" x14ac:dyDescent="0.3">
      <c r="A49" s="219"/>
      <c r="B49" s="94"/>
      <c r="C49" s="94"/>
      <c r="D49" s="94"/>
      <c r="E49" s="201"/>
      <c r="F49" s="220"/>
      <c r="G49" s="220"/>
    </row>
    <row r="50" spans="1:7" ht="22.8" x14ac:dyDescent="0.3">
      <c r="A50" s="203" t="s">
        <v>1109</v>
      </c>
      <c r="B50" s="98" t="s">
        <v>139</v>
      </c>
      <c r="C50" s="98" t="s">
        <v>1110</v>
      </c>
      <c r="D50" s="98" t="s">
        <v>59</v>
      </c>
      <c r="E50" s="388"/>
      <c r="F50" s="222">
        <f>F38+F40+F42+F44+F46+F48</f>
        <v>410000</v>
      </c>
      <c r="G50" s="218"/>
    </row>
    <row r="51" spans="1:7" x14ac:dyDescent="0.3">
      <c r="A51" s="211"/>
      <c r="B51" s="212"/>
      <c r="C51" s="212"/>
      <c r="D51" s="212"/>
      <c r="E51" s="212"/>
      <c r="F51" s="212"/>
      <c r="G51" s="193"/>
    </row>
    <row r="52" spans="1:7" x14ac:dyDescent="0.3">
      <c r="A52" s="203"/>
      <c r="B52" s="210"/>
      <c r="C52" s="69"/>
      <c r="D52" s="213"/>
      <c r="E52" s="214"/>
      <c r="F52" s="215"/>
      <c r="G52" s="216"/>
    </row>
    <row r="53" spans="1:7" x14ac:dyDescent="0.3">
      <c r="A53" s="227" t="s">
        <v>1128</v>
      </c>
      <c r="B53" s="5"/>
      <c r="C53" s="44" t="s">
        <v>1140</v>
      </c>
      <c r="D53" s="5"/>
      <c r="E53" s="5"/>
      <c r="F53" s="5"/>
      <c r="G53" s="5"/>
    </row>
    <row r="54" spans="1:7" ht="34.200000000000003" x14ac:dyDescent="0.3">
      <c r="A54" s="156"/>
      <c r="B54" s="96"/>
      <c r="C54" s="96" t="s">
        <v>1143</v>
      </c>
      <c r="D54" s="96"/>
      <c r="E54" s="96"/>
      <c r="F54" s="96"/>
      <c r="G54" s="96"/>
    </row>
    <row r="55" spans="1:7" x14ac:dyDescent="0.3">
      <c r="A55" s="426" t="s">
        <v>1134</v>
      </c>
      <c r="B55" s="397" t="s">
        <v>1139</v>
      </c>
      <c r="C55" s="108" t="s">
        <v>1129</v>
      </c>
      <c r="D55" s="36" t="s">
        <v>12</v>
      </c>
      <c r="E55" s="388">
        <v>1</v>
      </c>
      <c r="F55" s="423"/>
      <c r="G55" s="209"/>
    </row>
    <row r="56" spans="1:7" x14ac:dyDescent="0.3">
      <c r="A56" s="497"/>
      <c r="B56" s="498"/>
      <c r="C56" s="498"/>
      <c r="D56" s="498"/>
      <c r="E56" s="499"/>
      <c r="F56" s="498"/>
      <c r="G56" s="498"/>
    </row>
    <row r="57" spans="1:7" x14ac:dyDescent="0.3">
      <c r="A57" s="426" t="s">
        <v>1135</v>
      </c>
      <c r="B57" s="397" t="s">
        <v>1139</v>
      </c>
      <c r="C57" s="108" t="s">
        <v>1130</v>
      </c>
      <c r="D57" s="36" t="s">
        <v>12</v>
      </c>
      <c r="E57" s="388">
        <v>1</v>
      </c>
      <c r="F57" s="423"/>
      <c r="G57" s="209"/>
    </row>
    <row r="58" spans="1:7" x14ac:dyDescent="0.3">
      <c r="A58" s="497"/>
      <c r="B58" s="498"/>
      <c r="C58" s="498"/>
      <c r="D58" s="498"/>
      <c r="E58" s="499"/>
      <c r="F58" s="498"/>
      <c r="G58" s="498"/>
    </row>
    <row r="59" spans="1:7" ht="22.8" x14ac:dyDescent="0.3">
      <c r="A59" s="426" t="s">
        <v>1136</v>
      </c>
      <c r="B59" s="397" t="s">
        <v>1139</v>
      </c>
      <c r="C59" s="108" t="s">
        <v>1131</v>
      </c>
      <c r="D59" s="36" t="s">
        <v>12</v>
      </c>
      <c r="E59" s="388">
        <v>1</v>
      </c>
      <c r="F59" s="423"/>
      <c r="G59" s="209"/>
    </row>
    <row r="60" spans="1:7" x14ac:dyDescent="0.3">
      <c r="A60" s="497"/>
      <c r="B60" s="498"/>
      <c r="C60" s="498"/>
      <c r="D60" s="498"/>
      <c r="E60" s="499"/>
      <c r="F60" s="498"/>
      <c r="G60" s="498"/>
    </row>
    <row r="61" spans="1:7" x14ac:dyDescent="0.3">
      <c r="A61" s="426" t="s">
        <v>1137</v>
      </c>
      <c r="B61" s="397" t="s">
        <v>1139</v>
      </c>
      <c r="C61" s="108" t="s">
        <v>1132</v>
      </c>
      <c r="D61" s="36" t="s">
        <v>12</v>
      </c>
      <c r="E61" s="388">
        <v>1</v>
      </c>
      <c r="F61" s="423"/>
      <c r="G61" s="209"/>
    </row>
    <row r="62" spans="1:7" x14ac:dyDescent="0.3">
      <c r="A62" s="497"/>
      <c r="B62" s="498"/>
      <c r="C62" s="498"/>
      <c r="D62" s="498"/>
      <c r="E62" s="499"/>
      <c r="F62" s="498"/>
      <c r="G62" s="498"/>
    </row>
    <row r="63" spans="1:7" x14ac:dyDescent="0.3">
      <c r="A63" s="426" t="s">
        <v>1138</v>
      </c>
      <c r="B63" s="397" t="s">
        <v>1139</v>
      </c>
      <c r="C63" s="108" t="s">
        <v>1133</v>
      </c>
      <c r="D63" s="36" t="s">
        <v>12</v>
      </c>
      <c r="E63" s="388">
        <v>1</v>
      </c>
      <c r="F63" s="423"/>
      <c r="G63" s="209"/>
    </row>
    <row r="64" spans="1:7" x14ac:dyDescent="0.3">
      <c r="A64" s="24" t="s">
        <v>39</v>
      </c>
      <c r="B64" s="25"/>
      <c r="C64" s="26"/>
      <c r="D64" s="27"/>
      <c r="E64" s="28"/>
      <c r="F64" s="28"/>
      <c r="G64" s="29"/>
    </row>
    <row r="65" spans="1:7" x14ac:dyDescent="0.3">
      <c r="A65" s="9"/>
      <c r="B65" s="9"/>
      <c r="C65" s="30" t="s">
        <v>146</v>
      </c>
      <c r="D65" s="9"/>
      <c r="E65" s="9"/>
      <c r="F65" s="9"/>
      <c r="G65" s="9"/>
    </row>
    <row r="66" spans="1:7" x14ac:dyDescent="0.3">
      <c r="A66" s="35" t="str">
        <f>$A$1</f>
        <v xml:space="preserve">TSHIAME WWTW REFURBISHMENT </v>
      </c>
      <c r="B66" s="32"/>
      <c r="C66" s="32"/>
      <c r="D66" s="32"/>
      <c r="E66" s="32"/>
      <c r="F66" s="32"/>
      <c r="G66" s="32"/>
    </row>
    <row r="67" spans="1:7" x14ac:dyDescent="0.3">
      <c r="A67" s="31" t="s">
        <v>40</v>
      </c>
      <c r="B67" s="32"/>
      <c r="C67" s="32"/>
      <c r="D67" s="32"/>
      <c r="E67" s="32"/>
      <c r="F67" s="32"/>
      <c r="G67" s="32"/>
    </row>
    <row r="68" spans="1:7" x14ac:dyDescent="0.3">
      <c r="A68" s="9"/>
      <c r="B68" s="9"/>
      <c r="C68" s="9"/>
      <c r="D68" s="9"/>
      <c r="E68" s="9"/>
      <c r="F68" s="9"/>
      <c r="G68" s="585" t="s">
        <v>170</v>
      </c>
    </row>
    <row r="69" spans="1:7" ht="22.8" x14ac:dyDescent="0.3">
      <c r="A69" s="11" t="s">
        <v>5</v>
      </c>
      <c r="B69" s="11" t="s">
        <v>0</v>
      </c>
      <c r="C69" s="11" t="s">
        <v>1</v>
      </c>
      <c r="D69" s="11" t="s">
        <v>2</v>
      </c>
      <c r="E69" s="11" t="s">
        <v>3</v>
      </c>
      <c r="F69" s="11" t="s">
        <v>6</v>
      </c>
      <c r="G69" s="12" t="s">
        <v>4</v>
      </c>
    </row>
    <row r="70" spans="1:7" x14ac:dyDescent="0.3">
      <c r="A70" s="24" t="s">
        <v>41</v>
      </c>
      <c r="B70" s="25"/>
      <c r="C70" s="26"/>
      <c r="D70" s="27"/>
      <c r="E70" s="28"/>
      <c r="F70" s="28"/>
      <c r="G70" s="29"/>
    </row>
    <row r="71" spans="1:7" x14ac:dyDescent="0.3">
      <c r="A71" s="108"/>
      <c r="B71" s="108"/>
      <c r="C71" s="143"/>
      <c r="D71" s="224"/>
      <c r="E71" s="225"/>
      <c r="F71" s="226"/>
      <c r="G71" s="192"/>
    </row>
    <row r="72" spans="1:7" ht="24" x14ac:dyDescent="0.3">
      <c r="A72" s="227" t="s">
        <v>1141</v>
      </c>
      <c r="B72" s="5"/>
      <c r="C72" s="44" t="s">
        <v>1142</v>
      </c>
      <c r="D72" s="5"/>
      <c r="E72" s="5"/>
      <c r="F72" s="5"/>
      <c r="G72" s="5"/>
    </row>
    <row r="73" spans="1:7" ht="60" customHeight="1" x14ac:dyDescent="0.3">
      <c r="A73" s="108" t="s">
        <v>1144</v>
      </c>
      <c r="B73" s="108" t="s">
        <v>1154</v>
      </c>
      <c r="C73" s="108" t="s">
        <v>1145</v>
      </c>
      <c r="D73" s="36" t="s">
        <v>12</v>
      </c>
      <c r="E73" s="388">
        <v>1</v>
      </c>
      <c r="F73" s="423"/>
      <c r="G73" s="209"/>
    </row>
    <row r="74" spans="1:7" x14ac:dyDescent="0.3">
      <c r="A74" s="211"/>
      <c r="B74" s="212"/>
      <c r="C74" s="212"/>
      <c r="D74" s="212"/>
      <c r="E74" s="212"/>
      <c r="F74" s="212"/>
      <c r="G74" s="217"/>
    </row>
    <row r="75" spans="1:7" ht="34.200000000000003" x14ac:dyDescent="0.3">
      <c r="A75" s="108" t="s">
        <v>1151</v>
      </c>
      <c r="B75" s="108" t="s">
        <v>1152</v>
      </c>
      <c r="C75" s="108" t="s">
        <v>1153</v>
      </c>
      <c r="D75" s="224" t="s">
        <v>619</v>
      </c>
      <c r="E75" s="225" t="s">
        <v>619</v>
      </c>
      <c r="F75" s="226" t="s">
        <v>619</v>
      </c>
      <c r="G75" s="192"/>
    </row>
    <row r="76" spans="1:7" x14ac:dyDescent="0.3">
      <c r="A76" s="211"/>
      <c r="B76" s="212"/>
      <c r="C76" s="212"/>
      <c r="D76" s="212"/>
      <c r="E76" s="212"/>
      <c r="F76" s="212"/>
      <c r="G76" s="217"/>
    </row>
    <row r="77" spans="1:7" x14ac:dyDescent="0.3">
      <c r="A77" s="121"/>
      <c r="B77" s="98"/>
      <c r="C77" s="98"/>
      <c r="D77" s="98"/>
      <c r="E77" s="98"/>
      <c r="F77" s="98"/>
      <c r="G77" s="218"/>
    </row>
    <row r="78" spans="1:7" x14ac:dyDescent="0.3">
      <c r="A78" s="212"/>
      <c r="B78" s="96"/>
      <c r="C78" s="96"/>
      <c r="D78" s="96"/>
      <c r="E78" s="96"/>
      <c r="F78" s="96"/>
      <c r="G78" s="193"/>
    </row>
    <row r="79" spans="1:7" ht="34.200000000000003" x14ac:dyDescent="0.3">
      <c r="A79" s="204" t="s">
        <v>194</v>
      </c>
      <c r="B79" s="6" t="s">
        <v>1092</v>
      </c>
      <c r="C79" s="208" t="s">
        <v>1071</v>
      </c>
      <c r="D79" s="36"/>
      <c r="E79" s="388"/>
      <c r="F79" s="209"/>
      <c r="G79" s="209"/>
    </row>
    <row r="80" spans="1:7" x14ac:dyDescent="0.3">
      <c r="A80" s="211"/>
      <c r="B80" s="5"/>
      <c r="C80" s="5"/>
      <c r="D80" s="5"/>
      <c r="E80" s="5"/>
      <c r="F80" s="5"/>
      <c r="G80" s="5"/>
    </row>
    <row r="81" spans="1:7" ht="51" customHeight="1" x14ac:dyDescent="0.3">
      <c r="A81" s="204" t="s">
        <v>195</v>
      </c>
      <c r="B81" s="6" t="s">
        <v>1073</v>
      </c>
      <c r="C81" s="49" t="s">
        <v>1074</v>
      </c>
      <c r="D81" s="36"/>
      <c r="E81" s="388"/>
      <c r="F81" s="209"/>
      <c r="G81" s="209"/>
    </row>
    <row r="82" spans="1:7" x14ac:dyDescent="0.3">
      <c r="A82" s="211"/>
      <c r="B82" s="5"/>
      <c r="C82" s="5"/>
      <c r="D82" s="5"/>
      <c r="E82" s="5"/>
      <c r="F82" s="5"/>
      <c r="G82" s="5"/>
    </row>
    <row r="83" spans="1:7" ht="45.6" x14ac:dyDescent="0.3">
      <c r="A83" s="203" t="s">
        <v>1075</v>
      </c>
      <c r="B83" s="6" t="s">
        <v>1079</v>
      </c>
      <c r="C83" s="6" t="s">
        <v>1083</v>
      </c>
      <c r="D83" s="36" t="s">
        <v>12</v>
      </c>
      <c r="E83" s="388">
        <v>1</v>
      </c>
      <c r="F83" s="423"/>
      <c r="G83" s="209"/>
    </row>
    <row r="84" spans="1:7" x14ac:dyDescent="0.3">
      <c r="A84" s="212"/>
      <c r="B84" s="96"/>
      <c r="C84" s="96"/>
      <c r="D84" s="96"/>
      <c r="E84" s="96"/>
      <c r="F84" s="96"/>
      <c r="G84" s="96"/>
    </row>
    <row r="85" spans="1:7" ht="45.6" x14ac:dyDescent="0.3">
      <c r="A85" s="203" t="s">
        <v>1076</v>
      </c>
      <c r="B85" s="6" t="s">
        <v>1126</v>
      </c>
      <c r="C85" s="6" t="s">
        <v>1114</v>
      </c>
      <c r="D85" s="36" t="s">
        <v>1081</v>
      </c>
      <c r="E85" s="388">
        <v>1</v>
      </c>
      <c r="F85" s="423">
        <f>16*9000</f>
        <v>144000</v>
      </c>
      <c r="G85" s="218">
        <f>E85*F85</f>
        <v>144000</v>
      </c>
    </row>
    <row r="86" spans="1:7" x14ac:dyDescent="0.3">
      <c r="A86" s="212"/>
      <c r="B86" s="96"/>
      <c r="C86" s="96"/>
      <c r="D86" s="96"/>
      <c r="E86" s="96"/>
      <c r="F86" s="96"/>
      <c r="G86" s="96"/>
    </row>
    <row r="87" spans="1:7" ht="22.8" x14ac:dyDescent="0.3">
      <c r="A87" s="203" t="s">
        <v>1077</v>
      </c>
      <c r="B87" s="6" t="s">
        <v>1080</v>
      </c>
      <c r="C87" s="6" t="s">
        <v>1113</v>
      </c>
      <c r="D87" s="36" t="s">
        <v>59</v>
      </c>
      <c r="E87" s="388">
        <v>8</v>
      </c>
      <c r="F87" s="427">
        <f>G85</f>
        <v>144000</v>
      </c>
      <c r="G87" s="209"/>
    </row>
    <row r="88" spans="1:7" x14ac:dyDescent="0.3">
      <c r="A88" s="212"/>
      <c r="B88" s="96"/>
      <c r="C88" s="96"/>
      <c r="D88" s="96"/>
      <c r="E88" s="96"/>
      <c r="F88" s="96"/>
      <c r="G88" s="96"/>
    </row>
    <row r="89" spans="1:7" ht="34.200000000000003" x14ac:dyDescent="0.3">
      <c r="A89" s="203" t="s">
        <v>1078</v>
      </c>
      <c r="B89" s="6" t="s">
        <v>1082</v>
      </c>
      <c r="C89" s="6" t="s">
        <v>1084</v>
      </c>
      <c r="D89" s="36" t="s">
        <v>12</v>
      </c>
      <c r="E89" s="388">
        <v>1</v>
      </c>
      <c r="F89" s="423"/>
      <c r="G89" s="209"/>
    </row>
    <row r="90" spans="1:7" x14ac:dyDescent="0.3">
      <c r="A90" s="212"/>
      <c r="B90" s="96"/>
      <c r="C90" s="96"/>
      <c r="D90" s="96"/>
      <c r="E90" s="96"/>
      <c r="F90" s="96"/>
      <c r="G90" s="96"/>
    </row>
    <row r="91" spans="1:7" ht="22.8" x14ac:dyDescent="0.3">
      <c r="A91" s="204" t="s">
        <v>1085</v>
      </c>
      <c r="B91" s="6" t="s">
        <v>1086</v>
      </c>
      <c r="C91" s="49" t="s">
        <v>1087</v>
      </c>
      <c r="D91" s="36"/>
      <c r="E91" s="388"/>
      <c r="F91" s="209"/>
      <c r="G91" s="209"/>
    </row>
    <row r="92" spans="1:7" x14ac:dyDescent="0.3">
      <c r="A92" s="211"/>
      <c r="B92" s="5"/>
      <c r="C92" s="5"/>
      <c r="D92" s="5"/>
      <c r="E92" s="5"/>
      <c r="F92" s="5"/>
      <c r="G92" s="5"/>
    </row>
    <row r="93" spans="1:7" ht="109.8" customHeight="1" x14ac:dyDescent="0.3">
      <c r="A93" s="203" t="s">
        <v>1088</v>
      </c>
      <c r="B93" s="6" t="s">
        <v>1091</v>
      </c>
      <c r="C93" s="6" t="s">
        <v>1119</v>
      </c>
      <c r="D93" s="36" t="s">
        <v>12</v>
      </c>
      <c r="E93" s="388">
        <v>1</v>
      </c>
      <c r="F93" s="423"/>
      <c r="G93" s="209"/>
    </row>
    <row r="94" spans="1:7" x14ac:dyDescent="0.3">
      <c r="A94" s="211"/>
      <c r="B94" s="5"/>
      <c r="C94" s="5"/>
      <c r="D94" s="5"/>
      <c r="E94" s="5"/>
      <c r="F94" s="5"/>
      <c r="G94" s="5"/>
    </row>
    <row r="95" spans="1:7" ht="91.2" x14ac:dyDescent="0.3">
      <c r="A95" s="203" t="s">
        <v>1089</v>
      </c>
      <c r="B95" s="6" t="s">
        <v>1127</v>
      </c>
      <c r="C95" s="6" t="s">
        <v>1120</v>
      </c>
      <c r="D95" s="36" t="s">
        <v>1081</v>
      </c>
      <c r="E95" s="388">
        <v>1</v>
      </c>
      <c r="F95" s="423">
        <f>16*10000</f>
        <v>160000</v>
      </c>
      <c r="G95" s="218">
        <f>E95*F95</f>
        <v>160000</v>
      </c>
    </row>
    <row r="96" spans="1:7" x14ac:dyDescent="0.3">
      <c r="A96" s="212"/>
      <c r="B96" s="96"/>
      <c r="C96" s="96"/>
      <c r="D96" s="96"/>
      <c r="E96" s="96"/>
      <c r="F96" s="96"/>
      <c r="G96" s="96"/>
    </row>
    <row r="97" spans="1:7" ht="34.200000000000003" x14ac:dyDescent="0.3">
      <c r="A97" s="203" t="s">
        <v>1090</v>
      </c>
      <c r="B97" s="6" t="s">
        <v>1127</v>
      </c>
      <c r="C97" s="6" t="s">
        <v>1121</v>
      </c>
      <c r="D97" s="36" t="s">
        <v>59</v>
      </c>
      <c r="E97" s="388"/>
      <c r="F97" s="427">
        <f>G95</f>
        <v>160000</v>
      </c>
      <c r="G97" s="209"/>
    </row>
    <row r="98" spans="1:7" x14ac:dyDescent="0.3">
      <c r="A98" s="212"/>
      <c r="B98" s="96"/>
      <c r="C98" s="96"/>
      <c r="D98" s="96"/>
      <c r="E98" s="96"/>
      <c r="F98" s="96"/>
      <c r="G98" s="96"/>
    </row>
    <row r="99" spans="1:7" x14ac:dyDescent="0.3">
      <c r="A99" s="24" t="s">
        <v>39</v>
      </c>
      <c r="B99" s="25"/>
      <c r="C99" s="26"/>
      <c r="D99" s="27"/>
      <c r="E99" s="28"/>
      <c r="F99" s="28"/>
      <c r="G99" s="29"/>
    </row>
    <row r="100" spans="1:7" x14ac:dyDescent="0.3">
      <c r="A100" s="9"/>
      <c r="B100" s="9"/>
      <c r="C100" s="30" t="s">
        <v>146</v>
      </c>
      <c r="D100" s="9"/>
      <c r="E100" s="9"/>
      <c r="F100" s="9"/>
      <c r="G100" s="9"/>
    </row>
    <row r="101" spans="1:7" x14ac:dyDescent="0.3">
      <c r="A101" s="35" t="str">
        <f>$A$1</f>
        <v xml:space="preserve">TSHIAME WWTW REFURBISHMENT </v>
      </c>
      <c r="B101" s="32"/>
      <c r="C101" s="32"/>
      <c r="D101" s="32"/>
      <c r="E101" s="32"/>
      <c r="F101" s="32"/>
      <c r="G101" s="32"/>
    </row>
    <row r="102" spans="1:7" x14ac:dyDescent="0.3">
      <c r="A102" s="31" t="s">
        <v>40</v>
      </c>
      <c r="B102" s="32"/>
      <c r="C102" s="32"/>
      <c r="D102" s="32"/>
      <c r="E102" s="32"/>
      <c r="F102" s="32"/>
      <c r="G102" s="32"/>
    </row>
    <row r="103" spans="1:7" x14ac:dyDescent="0.3">
      <c r="A103" s="9"/>
      <c r="B103" s="9"/>
      <c r="C103" s="9"/>
      <c r="D103" s="9"/>
      <c r="E103" s="9"/>
      <c r="F103" s="9"/>
      <c r="G103" s="585" t="s">
        <v>170</v>
      </c>
    </row>
    <row r="104" spans="1:7" ht="22.8" x14ac:dyDescent="0.3">
      <c r="A104" s="11" t="s">
        <v>5</v>
      </c>
      <c r="B104" s="11" t="s">
        <v>0</v>
      </c>
      <c r="C104" s="11" t="s">
        <v>1</v>
      </c>
      <c r="D104" s="11" t="s">
        <v>2</v>
      </c>
      <c r="E104" s="11" t="s">
        <v>3</v>
      </c>
      <c r="F104" s="11" t="s">
        <v>6</v>
      </c>
      <c r="G104" s="12" t="s">
        <v>4</v>
      </c>
    </row>
    <row r="105" spans="1:7" x14ac:dyDescent="0.3">
      <c r="A105" s="24" t="s">
        <v>41</v>
      </c>
      <c r="B105" s="25"/>
      <c r="C105" s="26"/>
      <c r="D105" s="27"/>
      <c r="E105" s="28"/>
      <c r="F105" s="28"/>
      <c r="G105" s="29"/>
    </row>
    <row r="106" spans="1:7" x14ac:dyDescent="0.3">
      <c r="A106" s="204" t="s">
        <v>1115</v>
      </c>
      <c r="B106" s="6" t="s">
        <v>57</v>
      </c>
      <c r="C106" s="49" t="s">
        <v>58</v>
      </c>
      <c r="D106" s="36"/>
      <c r="E106" s="388"/>
      <c r="F106" s="209"/>
      <c r="G106" s="209"/>
    </row>
    <row r="107" spans="1:7" x14ac:dyDescent="0.3">
      <c r="A107" s="211"/>
      <c r="B107" s="5"/>
      <c r="C107" s="5"/>
      <c r="D107" s="5"/>
      <c r="E107" s="5"/>
      <c r="F107" s="5"/>
      <c r="G107" s="5"/>
    </row>
    <row r="108" spans="1:7" ht="34.200000000000003" x14ac:dyDescent="0.3">
      <c r="A108" s="203" t="s">
        <v>1116</v>
      </c>
      <c r="B108" s="6" t="s">
        <v>1118</v>
      </c>
      <c r="C108" s="6" t="s">
        <v>1117</v>
      </c>
      <c r="D108" s="36" t="s">
        <v>12</v>
      </c>
      <c r="E108" s="388">
        <v>1</v>
      </c>
      <c r="F108" s="423"/>
      <c r="G108" s="209"/>
    </row>
    <row r="109" spans="1:7" x14ac:dyDescent="0.3">
      <c r="A109" s="211"/>
      <c r="B109" s="5"/>
      <c r="C109" s="212"/>
      <c r="D109" s="212"/>
      <c r="E109" s="206"/>
      <c r="F109" s="212"/>
      <c r="G109" s="217"/>
    </row>
    <row r="110" spans="1:7" x14ac:dyDescent="0.3">
      <c r="A110" s="350" t="s">
        <v>1873</v>
      </c>
      <c r="B110" s="98"/>
      <c r="C110" s="91" t="s">
        <v>1872</v>
      </c>
      <c r="D110" s="98"/>
      <c r="E110" s="253"/>
      <c r="F110" s="98"/>
      <c r="G110" s="218"/>
    </row>
    <row r="111" spans="1:7" x14ac:dyDescent="0.3">
      <c r="A111" s="119"/>
      <c r="B111" s="96"/>
      <c r="C111" s="96"/>
      <c r="D111" s="96"/>
      <c r="E111" s="56"/>
      <c r="F111" s="96"/>
      <c r="G111" s="193"/>
    </row>
    <row r="112" spans="1:7" x14ac:dyDescent="0.3">
      <c r="A112" s="121" t="s">
        <v>1874</v>
      </c>
      <c r="B112" s="6" t="s">
        <v>132</v>
      </c>
      <c r="C112" s="49" t="s">
        <v>133</v>
      </c>
      <c r="D112" s="98"/>
      <c r="E112" s="253"/>
      <c r="F112" s="98"/>
      <c r="G112" s="218"/>
    </row>
    <row r="113" spans="1:7" x14ac:dyDescent="0.3">
      <c r="A113" s="500"/>
      <c r="B113" s="157"/>
      <c r="C113" s="194"/>
      <c r="D113" s="94"/>
      <c r="E113" s="380"/>
      <c r="F113" s="94"/>
      <c r="G113" s="220"/>
    </row>
    <row r="114" spans="1:7" s="353" customFormat="1" x14ac:dyDescent="0.3">
      <c r="A114" s="203" t="s">
        <v>1875</v>
      </c>
      <c r="B114" s="6" t="s">
        <v>134</v>
      </c>
      <c r="C114" s="6" t="s">
        <v>1828</v>
      </c>
      <c r="D114" s="36" t="s">
        <v>135</v>
      </c>
      <c r="E114" s="388">
        <v>1</v>
      </c>
      <c r="F114" s="209">
        <f>460.8*16*30.5</f>
        <v>224870.39999999999</v>
      </c>
      <c r="G114" s="218">
        <f>E114*F114</f>
        <v>224870.39999999999</v>
      </c>
    </row>
    <row r="115" spans="1:7" x14ac:dyDescent="0.3">
      <c r="A115" s="211"/>
      <c r="B115" s="5"/>
      <c r="C115" s="5"/>
      <c r="D115" s="5"/>
      <c r="E115" s="42"/>
      <c r="F115" s="5"/>
      <c r="G115" s="5"/>
    </row>
    <row r="116" spans="1:7" s="353" customFormat="1" x14ac:dyDescent="0.3">
      <c r="A116" s="203" t="s">
        <v>1876</v>
      </c>
      <c r="B116" s="6"/>
      <c r="C116" s="6" t="s">
        <v>136</v>
      </c>
      <c r="D116" s="36" t="s">
        <v>59</v>
      </c>
      <c r="E116" s="428"/>
      <c r="F116" s="423">
        <f>F114</f>
        <v>224870.39999999999</v>
      </c>
      <c r="G116" s="209"/>
    </row>
    <row r="117" spans="1:7" x14ac:dyDescent="0.3">
      <c r="A117" s="211"/>
      <c r="B117" s="5"/>
      <c r="C117" s="212"/>
      <c r="D117" s="212"/>
      <c r="E117" s="206"/>
      <c r="F117" s="212"/>
      <c r="G117" s="217"/>
    </row>
    <row r="118" spans="1:7" x14ac:dyDescent="0.3">
      <c r="A118" s="210" t="s">
        <v>2082</v>
      </c>
      <c r="B118" s="63" t="s">
        <v>132</v>
      </c>
      <c r="C118" s="122" t="s">
        <v>2074</v>
      </c>
      <c r="D118" s="189"/>
      <c r="E118" s="191"/>
      <c r="F118" s="191"/>
      <c r="G118" s="191"/>
    </row>
    <row r="119" spans="1:7" x14ac:dyDescent="0.3">
      <c r="A119" s="212"/>
      <c r="B119" s="96"/>
      <c r="C119" s="96"/>
      <c r="D119" s="96"/>
      <c r="E119" s="96"/>
      <c r="F119" s="96"/>
      <c r="G119" s="96"/>
    </row>
    <row r="120" spans="1:7" x14ac:dyDescent="0.3">
      <c r="A120" s="210" t="s">
        <v>2083</v>
      </c>
      <c r="B120" s="63" t="s">
        <v>2075</v>
      </c>
      <c r="C120" s="63" t="s">
        <v>2076</v>
      </c>
      <c r="D120" s="189" t="s">
        <v>135</v>
      </c>
      <c r="E120" s="190">
        <f>800*14+4*800</f>
        <v>14400</v>
      </c>
      <c r="F120" s="232">
        <v>1</v>
      </c>
      <c r="G120" s="218">
        <f>E120*F120</f>
        <v>14400</v>
      </c>
    </row>
    <row r="121" spans="1:7" x14ac:dyDescent="0.3">
      <c r="A121" s="212"/>
      <c r="B121" s="96"/>
      <c r="C121" s="96"/>
      <c r="D121" s="96"/>
      <c r="E121" s="96"/>
      <c r="F121" s="96"/>
      <c r="G121" s="96"/>
    </row>
    <row r="122" spans="1:7" x14ac:dyDescent="0.3">
      <c r="A122" s="210" t="s">
        <v>2084</v>
      </c>
      <c r="B122" s="63"/>
      <c r="C122" s="63" t="s">
        <v>136</v>
      </c>
      <c r="D122" s="189" t="s">
        <v>59</v>
      </c>
      <c r="E122" s="191"/>
      <c r="F122" s="489">
        <f>G120</f>
        <v>14400</v>
      </c>
      <c r="G122" s="209"/>
    </row>
    <row r="123" spans="1:7" x14ac:dyDescent="0.3">
      <c r="A123" s="212"/>
      <c r="B123" s="96"/>
      <c r="C123" s="96"/>
      <c r="D123" s="96"/>
      <c r="E123" s="96"/>
      <c r="F123" s="96"/>
      <c r="G123" s="96"/>
    </row>
    <row r="124" spans="1:7" x14ac:dyDescent="0.3">
      <c r="A124" s="210" t="s">
        <v>2086</v>
      </c>
      <c r="B124" s="63" t="s">
        <v>2077</v>
      </c>
      <c r="C124" s="63" t="s">
        <v>2085</v>
      </c>
      <c r="D124" s="189" t="s">
        <v>135</v>
      </c>
      <c r="E124" s="190">
        <f>300*16</f>
        <v>4800</v>
      </c>
      <c r="F124" s="232">
        <v>1</v>
      </c>
      <c r="G124" s="218">
        <f>E124*F124</f>
        <v>4800</v>
      </c>
    </row>
    <row r="125" spans="1:7" x14ac:dyDescent="0.3">
      <c r="A125" s="212"/>
      <c r="B125" s="96"/>
      <c r="C125" s="96"/>
      <c r="D125" s="96"/>
      <c r="E125" s="96"/>
      <c r="F125" s="96"/>
      <c r="G125" s="96"/>
    </row>
    <row r="126" spans="1:7" x14ac:dyDescent="0.3">
      <c r="A126" s="210" t="s">
        <v>2087</v>
      </c>
      <c r="B126" s="63"/>
      <c r="C126" s="63" t="s">
        <v>2078</v>
      </c>
      <c r="D126" s="189" t="s">
        <v>59</v>
      </c>
      <c r="E126" s="191"/>
      <c r="F126" s="489">
        <f>G124</f>
        <v>4800</v>
      </c>
      <c r="G126" s="209"/>
    </row>
    <row r="127" spans="1:7" x14ac:dyDescent="0.3">
      <c r="A127" s="212"/>
      <c r="B127" s="96"/>
      <c r="C127" s="96"/>
      <c r="D127" s="96"/>
      <c r="E127" s="96"/>
      <c r="F127" s="96"/>
      <c r="G127" s="96"/>
    </row>
    <row r="128" spans="1:7" x14ac:dyDescent="0.3">
      <c r="A128" s="210" t="s">
        <v>2088</v>
      </c>
      <c r="B128" s="63" t="s">
        <v>2079</v>
      </c>
      <c r="C128" s="63" t="s">
        <v>2080</v>
      </c>
      <c r="D128" s="189" t="s">
        <v>135</v>
      </c>
      <c r="E128" s="190">
        <v>45000</v>
      </c>
      <c r="F128" s="232">
        <v>1</v>
      </c>
      <c r="G128" s="218">
        <f>E128*F128</f>
        <v>45000</v>
      </c>
    </row>
    <row r="129" spans="1:7" x14ac:dyDescent="0.3">
      <c r="A129" s="212"/>
      <c r="B129" s="96"/>
      <c r="C129" s="96"/>
      <c r="D129" s="96"/>
      <c r="E129" s="96"/>
      <c r="F129" s="96"/>
      <c r="G129" s="96"/>
    </row>
    <row r="130" spans="1:7" x14ac:dyDescent="0.3">
      <c r="A130" s="210" t="s">
        <v>2089</v>
      </c>
      <c r="B130" s="63"/>
      <c r="C130" s="63" t="s">
        <v>2081</v>
      </c>
      <c r="D130" s="189" t="s">
        <v>59</v>
      </c>
      <c r="E130" s="191"/>
      <c r="F130" s="489">
        <f>G128</f>
        <v>45000</v>
      </c>
      <c r="G130" s="209"/>
    </row>
    <row r="131" spans="1:7" x14ac:dyDescent="0.3">
      <c r="A131" s="203"/>
      <c r="B131" s="6"/>
      <c r="C131" s="210"/>
      <c r="D131" s="213"/>
      <c r="E131" s="207"/>
      <c r="F131" s="215"/>
      <c r="G131" s="216"/>
    </row>
    <row r="132" spans="1:7" x14ac:dyDescent="0.3">
      <c r="A132" s="211"/>
      <c r="B132" s="5"/>
      <c r="C132" s="212"/>
      <c r="D132" s="212"/>
      <c r="E132" s="206"/>
      <c r="F132" s="212"/>
      <c r="G132" s="217"/>
    </row>
    <row r="133" spans="1:7" x14ac:dyDescent="0.3">
      <c r="A133" s="203"/>
      <c r="B133" s="6"/>
      <c r="C133" s="69"/>
      <c r="D133" s="213"/>
      <c r="E133" s="214"/>
      <c r="F133" s="215"/>
      <c r="G133" s="216"/>
    </row>
    <row r="134" spans="1:7" x14ac:dyDescent="0.3">
      <c r="A134" s="211"/>
      <c r="B134" s="5"/>
      <c r="C134" s="5"/>
      <c r="D134" s="5"/>
      <c r="E134" s="501"/>
      <c r="F134" s="501"/>
      <c r="G134" s="217"/>
    </row>
    <row r="135" spans="1:7" x14ac:dyDescent="0.3">
      <c r="A135" s="123" t="s">
        <v>62</v>
      </c>
      <c r="B135" s="159"/>
      <c r="C135" s="125"/>
      <c r="D135" s="160"/>
      <c r="E135" s="199"/>
      <c r="F135" s="199"/>
      <c r="G135" s="502"/>
    </row>
    <row r="136" spans="1:7" x14ac:dyDescent="0.3">
      <c r="A136" s="9"/>
      <c r="B136" s="9"/>
      <c r="C136" s="30"/>
      <c r="D136" s="9"/>
      <c r="E136" s="9"/>
      <c r="F136" s="9"/>
      <c r="G136" s="9"/>
    </row>
    <row r="137" spans="1:7" x14ac:dyDescent="0.3">
      <c r="C137" s="30"/>
    </row>
  </sheetData>
  <autoFilter ref="A5:G135" xr:uid="{E80E4E96-6363-4436-BA2A-ABA4B2DE09F4}"/>
  <mergeCells count="1">
    <mergeCell ref="D4:G4"/>
  </mergeCells>
  <phoneticPr fontId="5" type="noConversion"/>
  <pageMargins left="0.39370078740157483" right="0.31496062992125984" top="0.15748031496062992" bottom="7.874015748031496E-2" header="0" footer="0"/>
  <pageSetup paperSize="9" scale="83" fitToHeight="0" orientation="portrait" r:id="rId1"/>
  <rowBreaks count="3" manualBreakCount="3">
    <brk id="28" max="16383" man="1"/>
    <brk id="64" max="16383" man="1"/>
    <brk id="99"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A5449-9B98-4ADE-866F-9BC789532E39}">
  <sheetPr>
    <tabColor rgb="FF00B050"/>
    <pageSetUpPr fitToPage="1"/>
  </sheetPr>
  <dimension ref="A1:J45"/>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44" sqref="A44"/>
    </sheetView>
  </sheetViews>
  <sheetFormatPr defaultRowHeight="14.4" x14ac:dyDescent="0.3"/>
  <cols>
    <col min="2" max="2" width="10.21875" bestFit="1" customWidth="1"/>
    <col min="3" max="3" width="50.88671875" customWidth="1"/>
    <col min="4" max="5" width="6.109375" customWidth="1"/>
    <col min="6" max="6" width="12.44140625" customWidth="1"/>
    <col min="7" max="7" width="18.33203125" customWidth="1"/>
  </cols>
  <sheetData>
    <row r="1" spans="1:10" x14ac:dyDescent="0.3">
      <c r="A1" s="2" t="s">
        <v>63</v>
      </c>
    </row>
    <row r="2" spans="1:10" x14ac:dyDescent="0.3">
      <c r="A2" s="1" t="s">
        <v>40</v>
      </c>
    </row>
    <row r="3" spans="1:10" x14ac:dyDescent="0.3">
      <c r="A3" s="353" t="s">
        <v>2188</v>
      </c>
      <c r="B3" s="1"/>
    </row>
    <row r="4" spans="1:10" x14ac:dyDescent="0.3">
      <c r="A4" s="9"/>
      <c r="B4" s="9"/>
      <c r="C4" s="9"/>
      <c r="D4" s="544" t="s">
        <v>183</v>
      </c>
      <c r="E4" s="545" t="s">
        <v>183</v>
      </c>
      <c r="F4" s="545" t="s">
        <v>183</v>
      </c>
      <c r="G4" s="545" t="s">
        <v>183</v>
      </c>
      <c r="H4" s="3"/>
      <c r="I4" s="3"/>
      <c r="J4" s="3"/>
    </row>
    <row r="5" spans="1:10" ht="22.8" x14ac:dyDescent="0.3">
      <c r="A5" s="4" t="s">
        <v>5</v>
      </c>
      <c r="B5" s="4" t="s">
        <v>0</v>
      </c>
      <c r="C5" s="4" t="s">
        <v>1</v>
      </c>
      <c r="D5" s="4" t="s">
        <v>2</v>
      </c>
      <c r="E5" s="4" t="s">
        <v>3</v>
      </c>
      <c r="F5" s="4" t="s">
        <v>6</v>
      </c>
      <c r="G5" s="355" t="s">
        <v>4</v>
      </c>
      <c r="H5" s="3"/>
      <c r="I5" s="3"/>
      <c r="J5" s="3"/>
    </row>
    <row r="6" spans="1:10" ht="24" x14ac:dyDescent="0.3">
      <c r="A6" s="143" t="s">
        <v>1550</v>
      </c>
      <c r="B6" s="122"/>
      <c r="C6" s="122" t="s">
        <v>183</v>
      </c>
      <c r="D6" s="189"/>
      <c r="E6" s="190"/>
      <c r="F6" s="191"/>
      <c r="G6" s="192"/>
    </row>
    <row r="7" spans="1:10" x14ac:dyDescent="0.3">
      <c r="A7" s="119"/>
      <c r="B7" s="96"/>
      <c r="C7" s="96"/>
      <c r="D7" s="96"/>
      <c r="E7" s="96"/>
      <c r="F7" s="96"/>
      <c r="G7" s="193"/>
    </row>
    <row r="8" spans="1:10" ht="45.6" x14ac:dyDescent="0.3">
      <c r="A8" s="143"/>
      <c r="B8" s="63"/>
      <c r="C8" s="63" t="s">
        <v>241</v>
      </c>
      <c r="D8" s="189"/>
      <c r="E8" s="190"/>
      <c r="F8" s="191"/>
      <c r="G8" s="192"/>
    </row>
    <row r="9" spans="1:10" x14ac:dyDescent="0.3">
      <c r="A9" s="119"/>
      <c r="B9" s="96"/>
      <c r="C9" s="96"/>
      <c r="D9" s="96"/>
      <c r="E9" s="96"/>
      <c r="F9" s="96"/>
      <c r="G9" s="193"/>
    </row>
    <row r="10" spans="1:10" x14ac:dyDescent="0.3">
      <c r="A10" s="143" t="s">
        <v>1551</v>
      </c>
      <c r="B10" s="122"/>
      <c r="C10" s="122" t="s">
        <v>270</v>
      </c>
      <c r="D10" s="189"/>
      <c r="E10" s="190"/>
      <c r="F10" s="191"/>
      <c r="G10" s="192"/>
    </row>
    <row r="11" spans="1:10" x14ac:dyDescent="0.3">
      <c r="A11" s="119"/>
      <c r="B11" s="96"/>
      <c r="C11" s="96"/>
      <c r="D11" s="96"/>
      <c r="E11" s="96"/>
      <c r="F11" s="96"/>
      <c r="G11" s="193"/>
    </row>
    <row r="12" spans="1:10" s="353" customFormat="1" ht="34.200000000000003" customHeight="1" x14ac:dyDescent="0.3">
      <c r="A12" s="143" t="s">
        <v>1552</v>
      </c>
      <c r="B12" s="63"/>
      <c r="C12" s="122" t="s">
        <v>2154</v>
      </c>
      <c r="D12" s="189"/>
      <c r="E12" s="190"/>
      <c r="F12" s="191"/>
      <c r="G12" s="192"/>
    </row>
    <row r="13" spans="1:10" x14ac:dyDescent="0.3">
      <c r="A13" s="119"/>
      <c r="B13" s="96"/>
      <c r="C13" s="96"/>
      <c r="D13" s="96"/>
      <c r="E13" s="96"/>
      <c r="F13" s="96"/>
      <c r="G13" s="193"/>
    </row>
    <row r="14" spans="1:10" ht="22.8" x14ac:dyDescent="0.3">
      <c r="A14" s="108" t="s">
        <v>1553</v>
      </c>
      <c r="B14" s="63" t="s">
        <v>1554</v>
      </c>
      <c r="C14" s="63" t="s">
        <v>271</v>
      </c>
      <c r="D14" s="189" t="s">
        <v>742</v>
      </c>
      <c r="E14" s="190">
        <v>2</v>
      </c>
      <c r="F14" s="191"/>
      <c r="G14" s="192"/>
    </row>
    <row r="15" spans="1:10" x14ac:dyDescent="0.3">
      <c r="A15" s="119"/>
      <c r="B15" s="96"/>
      <c r="C15" s="96"/>
      <c r="D15" s="96"/>
      <c r="E15" s="96"/>
      <c r="F15" s="96"/>
      <c r="G15" s="193"/>
    </row>
    <row r="16" spans="1:10" ht="22.8" x14ac:dyDescent="0.3">
      <c r="A16" s="108" t="s">
        <v>1555</v>
      </c>
      <c r="B16" s="63" t="s">
        <v>1554</v>
      </c>
      <c r="C16" s="63" t="s">
        <v>1556</v>
      </c>
      <c r="D16" s="189" t="s">
        <v>742</v>
      </c>
      <c r="E16" s="190">
        <v>2</v>
      </c>
      <c r="F16" s="228"/>
      <c r="G16" s="192"/>
    </row>
    <row r="17" spans="1:7" x14ac:dyDescent="0.3">
      <c r="A17" s="119"/>
      <c r="B17" s="96"/>
      <c r="C17" s="96"/>
      <c r="D17" s="96"/>
      <c r="E17" s="96"/>
      <c r="F17" s="96"/>
      <c r="G17" s="193"/>
    </row>
    <row r="18" spans="1:7" x14ac:dyDescent="0.3">
      <c r="A18" s="108" t="s">
        <v>1557</v>
      </c>
      <c r="C18" s="108" t="s">
        <v>1558</v>
      </c>
      <c r="D18" s="189" t="s">
        <v>12</v>
      </c>
      <c r="E18" s="190"/>
      <c r="F18" s="228"/>
      <c r="G18" s="192"/>
    </row>
    <row r="19" spans="1:7" x14ac:dyDescent="0.3">
      <c r="A19" s="119"/>
      <c r="B19" s="96"/>
      <c r="C19" s="96"/>
      <c r="D19" s="96"/>
      <c r="E19" s="96"/>
      <c r="F19" s="96"/>
      <c r="G19" s="193"/>
    </row>
    <row r="20" spans="1:7" s="353" customFormat="1" ht="36" x14ac:dyDescent="0.3">
      <c r="A20" s="143" t="s">
        <v>1559</v>
      </c>
      <c r="B20" s="63"/>
      <c r="C20" s="356" t="s">
        <v>2153</v>
      </c>
      <c r="D20" s="189"/>
      <c r="E20" s="190"/>
      <c r="F20" s="228"/>
      <c r="G20" s="192"/>
    </row>
    <row r="21" spans="1:7" x14ac:dyDescent="0.3">
      <c r="A21" s="119"/>
      <c r="B21" s="96"/>
      <c r="C21" s="96"/>
      <c r="D21" s="96"/>
      <c r="E21" s="96"/>
      <c r="F21" s="96"/>
      <c r="G21" s="193"/>
    </row>
    <row r="22" spans="1:7" ht="22.8" x14ac:dyDescent="0.3">
      <c r="A22" s="108" t="s">
        <v>1560</v>
      </c>
      <c r="B22" s="63" t="s">
        <v>1554</v>
      </c>
      <c r="C22" s="229" t="s">
        <v>271</v>
      </c>
      <c r="D22" s="189" t="s">
        <v>742</v>
      </c>
      <c r="E22" s="190">
        <v>2</v>
      </c>
      <c r="F22" s="191"/>
      <c r="G22" s="192"/>
    </row>
    <row r="23" spans="1:7" x14ac:dyDescent="0.3">
      <c r="A23" s="119"/>
      <c r="B23" s="96"/>
      <c r="C23" s="96"/>
      <c r="D23" s="96"/>
      <c r="E23" s="96"/>
      <c r="F23" s="96"/>
      <c r="G23" s="193"/>
    </row>
    <row r="24" spans="1:7" ht="22.8" x14ac:dyDescent="0.3">
      <c r="A24" s="108" t="s">
        <v>1561</v>
      </c>
      <c r="B24" s="63" t="s">
        <v>1554</v>
      </c>
      <c r="C24" s="63" t="s">
        <v>272</v>
      </c>
      <c r="D24" s="189" t="s">
        <v>742</v>
      </c>
      <c r="E24" s="190">
        <v>2</v>
      </c>
      <c r="F24" s="191"/>
      <c r="G24" s="192"/>
    </row>
    <row r="25" spans="1:7" x14ac:dyDescent="0.3">
      <c r="A25" s="119"/>
      <c r="B25" s="96"/>
      <c r="C25" s="96"/>
      <c r="D25" s="96"/>
      <c r="E25" s="96"/>
      <c r="F25" s="96"/>
      <c r="G25" s="193"/>
    </row>
    <row r="26" spans="1:7" x14ac:dyDescent="0.3">
      <c r="A26" s="108" t="s">
        <v>1562</v>
      </c>
      <c r="C26" s="361" t="s">
        <v>1558</v>
      </c>
      <c r="D26" s="189" t="s">
        <v>12</v>
      </c>
      <c r="E26" s="190"/>
      <c r="F26" s="191"/>
      <c r="G26" s="192"/>
    </row>
    <row r="27" spans="1:7" x14ac:dyDescent="0.3">
      <c r="A27" s="119"/>
      <c r="B27" s="96"/>
      <c r="C27" s="96"/>
      <c r="D27" s="96"/>
      <c r="E27" s="96"/>
      <c r="F27" s="96"/>
      <c r="G27" s="193"/>
    </row>
    <row r="28" spans="1:7" ht="24" x14ac:dyDescent="0.3">
      <c r="A28" s="143" t="s">
        <v>1563</v>
      </c>
      <c r="B28" s="63"/>
      <c r="C28" s="122" t="s">
        <v>273</v>
      </c>
      <c r="D28" s="189"/>
      <c r="E28" s="190"/>
      <c r="F28" s="191"/>
      <c r="G28" s="192"/>
    </row>
    <row r="29" spans="1:7" x14ac:dyDescent="0.3">
      <c r="A29" s="119"/>
      <c r="B29" s="96"/>
      <c r="C29" s="96"/>
      <c r="D29" s="96"/>
      <c r="E29" s="96"/>
      <c r="F29" s="96"/>
      <c r="G29" s="193"/>
    </row>
    <row r="30" spans="1:7" ht="22.8" x14ac:dyDescent="0.3">
      <c r="A30" s="108" t="s">
        <v>1564</v>
      </c>
      <c r="B30" s="63"/>
      <c r="C30" s="63" t="s">
        <v>274</v>
      </c>
      <c r="D30" s="189" t="s">
        <v>742</v>
      </c>
      <c r="E30" s="190">
        <v>4</v>
      </c>
      <c r="F30" s="191"/>
      <c r="G30" s="192"/>
    </row>
    <row r="31" spans="1:7" x14ac:dyDescent="0.3">
      <c r="A31" s="119"/>
      <c r="B31" s="96"/>
      <c r="C31" s="96"/>
      <c r="D31" s="96"/>
      <c r="E31" s="96"/>
      <c r="F31" s="96"/>
      <c r="G31" s="193"/>
    </row>
    <row r="32" spans="1:7" ht="24" x14ac:dyDescent="0.3">
      <c r="A32" s="143" t="s">
        <v>1565</v>
      </c>
      <c r="B32" s="63"/>
      <c r="C32" s="122" t="s">
        <v>275</v>
      </c>
      <c r="D32" s="189"/>
      <c r="E32" s="190"/>
      <c r="F32" s="191"/>
      <c r="G32" s="192"/>
    </row>
    <row r="33" spans="1:7" x14ac:dyDescent="0.3">
      <c r="A33" s="119"/>
      <c r="B33" s="96"/>
      <c r="C33" s="96"/>
      <c r="D33" s="96"/>
      <c r="E33" s="96"/>
      <c r="F33" s="96"/>
      <c r="G33" s="193"/>
    </row>
    <row r="34" spans="1:7" ht="45.6" x14ac:dyDescent="0.3">
      <c r="A34" s="108" t="s">
        <v>1566</v>
      </c>
      <c r="B34" s="63"/>
      <c r="C34" s="63" t="s">
        <v>276</v>
      </c>
      <c r="D34" s="189" t="s">
        <v>742</v>
      </c>
      <c r="E34" s="190">
        <v>4</v>
      </c>
      <c r="F34" s="191"/>
      <c r="G34" s="192"/>
    </row>
    <row r="35" spans="1:7" x14ac:dyDescent="0.3">
      <c r="A35" s="119"/>
      <c r="B35" s="96"/>
      <c r="C35" s="96"/>
      <c r="D35" s="96"/>
      <c r="E35" s="96"/>
      <c r="F35" s="96"/>
      <c r="G35" s="193"/>
    </row>
    <row r="36" spans="1:7" ht="22.8" x14ac:dyDescent="0.3">
      <c r="A36" s="108" t="s">
        <v>1567</v>
      </c>
      <c r="B36" s="63"/>
      <c r="C36" s="63" t="s">
        <v>1568</v>
      </c>
      <c r="D36" s="189" t="s">
        <v>742</v>
      </c>
      <c r="E36" s="190">
        <v>4</v>
      </c>
      <c r="F36" s="191"/>
      <c r="G36" s="192"/>
    </row>
    <row r="37" spans="1:7" x14ac:dyDescent="0.3">
      <c r="A37" s="119"/>
      <c r="B37" s="96"/>
      <c r="C37" s="96"/>
      <c r="D37" s="96"/>
      <c r="E37" s="96"/>
      <c r="F37" s="96"/>
      <c r="G37" s="193"/>
    </row>
    <row r="38" spans="1:7" ht="24" x14ac:dyDescent="0.3">
      <c r="A38" s="143" t="s">
        <v>1569</v>
      </c>
      <c r="B38" s="63"/>
      <c r="C38" s="122" t="s">
        <v>277</v>
      </c>
      <c r="D38" s="189"/>
      <c r="E38" s="190"/>
      <c r="F38" s="191"/>
      <c r="G38" s="192"/>
    </row>
    <row r="39" spans="1:7" x14ac:dyDescent="0.3">
      <c r="A39" s="119"/>
      <c r="B39" s="96"/>
      <c r="C39" s="96"/>
      <c r="D39" s="96"/>
      <c r="E39" s="96"/>
      <c r="F39" s="96"/>
      <c r="G39" s="193"/>
    </row>
    <row r="40" spans="1:7" ht="45.6" x14ac:dyDescent="0.3">
      <c r="A40" s="108" t="s">
        <v>1570</v>
      </c>
      <c r="B40" s="63"/>
      <c r="C40" s="63" t="s">
        <v>276</v>
      </c>
      <c r="D40" s="189" t="s">
        <v>742</v>
      </c>
      <c r="E40" s="190">
        <v>4</v>
      </c>
      <c r="F40" s="191"/>
      <c r="G40" s="192"/>
    </row>
    <row r="41" spans="1:7" x14ac:dyDescent="0.3">
      <c r="A41" s="119"/>
      <c r="B41" s="96"/>
      <c r="C41" s="96"/>
      <c r="D41" s="96"/>
      <c r="E41" s="96"/>
      <c r="F41" s="96"/>
      <c r="G41" s="193"/>
    </row>
    <row r="42" spans="1:7" ht="34.200000000000003" x14ac:dyDescent="0.3">
      <c r="A42" s="108" t="s">
        <v>1571</v>
      </c>
      <c r="B42" s="63"/>
      <c r="C42" s="63" t="s">
        <v>1572</v>
      </c>
      <c r="D42" s="189" t="s">
        <v>742</v>
      </c>
      <c r="E42" s="190">
        <v>4</v>
      </c>
      <c r="F42" s="191"/>
      <c r="G42" s="192"/>
    </row>
    <row r="43" spans="1:7" x14ac:dyDescent="0.3">
      <c r="A43" s="123" t="s">
        <v>62</v>
      </c>
      <c r="B43" s="159"/>
      <c r="C43" s="125"/>
      <c r="D43" s="160"/>
      <c r="E43" s="199"/>
      <c r="F43" s="199"/>
      <c r="G43" s="200"/>
    </row>
    <row r="44" spans="1:7" x14ac:dyDescent="0.3">
      <c r="A44" s="9"/>
      <c r="B44" s="9"/>
      <c r="C44" s="127"/>
      <c r="D44" s="9"/>
      <c r="E44" s="9"/>
      <c r="F44" s="9"/>
      <c r="G44" s="9"/>
    </row>
    <row r="45" spans="1:7" x14ac:dyDescent="0.3">
      <c r="C45" s="127"/>
    </row>
  </sheetData>
  <mergeCells count="1">
    <mergeCell ref="D4:G4"/>
  </mergeCells>
  <pageMargins left="0.39370078740157483" right="0.31496062992125984" top="0.15748031496062992" bottom="7.874015748031496E-2" header="0" footer="0"/>
  <pageSetup paperSize="9" scale="85"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042C6-D506-4755-A2FB-64BC688D3BCB}">
  <sheetPr>
    <tabColor rgb="FF00B050"/>
    <pageSetUpPr fitToPage="1"/>
  </sheetPr>
  <dimension ref="A1:J45"/>
  <sheetViews>
    <sheetView view="pageBreakPreview" zoomScale="70" zoomScaleNormal="100" zoomScaleSheetLayoutView="70" workbookViewId="0">
      <selection activeCell="A44" sqref="A44"/>
    </sheetView>
  </sheetViews>
  <sheetFormatPr defaultRowHeight="14.4" x14ac:dyDescent="0.3"/>
  <cols>
    <col min="2" max="2" width="10.21875" bestFit="1" customWidth="1"/>
    <col min="3" max="3" width="53.6640625" customWidth="1"/>
    <col min="4" max="5" width="6.77734375" customWidth="1"/>
    <col min="6" max="6" width="12.44140625" customWidth="1"/>
    <col min="7" max="7" width="18.33203125" customWidth="1"/>
  </cols>
  <sheetData>
    <row r="1" spans="1:10" x14ac:dyDescent="0.3">
      <c r="A1" s="2" t="s">
        <v>63</v>
      </c>
    </row>
    <row r="2" spans="1:10" x14ac:dyDescent="0.3">
      <c r="A2" s="1" t="s">
        <v>40</v>
      </c>
    </row>
    <row r="3" spans="1:10" x14ac:dyDescent="0.3">
      <c r="A3" s="353" t="s">
        <v>2188</v>
      </c>
      <c r="B3" s="1"/>
    </row>
    <row r="4" spans="1:10" x14ac:dyDescent="0.3">
      <c r="A4" s="9"/>
      <c r="B4" s="9"/>
      <c r="C4" s="9"/>
      <c r="D4" s="544" t="s">
        <v>184</v>
      </c>
      <c r="E4" s="545" t="s">
        <v>184</v>
      </c>
      <c r="F4" s="545" t="s">
        <v>184</v>
      </c>
      <c r="G4" s="545" t="s">
        <v>184</v>
      </c>
      <c r="H4" s="3"/>
      <c r="I4" s="3"/>
      <c r="J4" s="3"/>
    </row>
    <row r="5" spans="1:10" ht="22.8" x14ac:dyDescent="0.3">
      <c r="A5" s="4" t="s">
        <v>5</v>
      </c>
      <c r="B5" s="4" t="s">
        <v>0</v>
      </c>
      <c r="C5" s="4" t="s">
        <v>1</v>
      </c>
      <c r="D5" s="4" t="s">
        <v>2</v>
      </c>
      <c r="E5" s="4" t="s">
        <v>3</v>
      </c>
      <c r="F5" s="4" t="s">
        <v>6</v>
      </c>
      <c r="G5" s="355" t="s">
        <v>4</v>
      </c>
      <c r="H5" s="3"/>
      <c r="I5" s="3"/>
      <c r="J5" s="3"/>
    </row>
    <row r="6" spans="1:10" ht="24" x14ac:dyDescent="0.3">
      <c r="A6" s="143" t="s">
        <v>1573</v>
      </c>
      <c r="B6" s="122"/>
      <c r="C6" s="122" t="s">
        <v>1574</v>
      </c>
      <c r="D6" s="189"/>
      <c r="E6" s="190"/>
      <c r="F6" s="191"/>
      <c r="G6" s="192"/>
    </row>
    <row r="7" spans="1:10" ht="7.8" customHeight="1" x14ac:dyDescent="0.3">
      <c r="A7" s="119"/>
      <c r="B7" s="96"/>
      <c r="C7" s="96"/>
      <c r="D7" s="96"/>
      <c r="E7" s="96"/>
      <c r="F7" s="96"/>
      <c r="G7" s="193"/>
    </row>
    <row r="8" spans="1:10" ht="45.6" x14ac:dyDescent="0.3">
      <c r="A8" s="143"/>
      <c r="B8" s="63"/>
      <c r="C8" s="63" t="s">
        <v>241</v>
      </c>
      <c r="D8" s="189"/>
      <c r="E8" s="190"/>
      <c r="F8" s="191"/>
      <c r="G8" s="192"/>
    </row>
    <row r="9" spans="1:10" ht="7.8" customHeight="1" x14ac:dyDescent="0.3">
      <c r="A9" s="119"/>
      <c r="B9" s="96"/>
      <c r="C9" s="96"/>
      <c r="D9" s="96"/>
      <c r="E9" s="96"/>
      <c r="F9" s="96"/>
      <c r="G9" s="193"/>
    </row>
    <row r="10" spans="1:10" s="353" customFormat="1" x14ac:dyDescent="0.3">
      <c r="A10" s="143" t="s">
        <v>1575</v>
      </c>
      <c r="B10" s="122"/>
      <c r="C10" s="122" t="s">
        <v>2156</v>
      </c>
      <c r="D10" s="189"/>
      <c r="E10" s="190"/>
      <c r="F10" s="191"/>
      <c r="G10" s="192"/>
    </row>
    <row r="11" spans="1:10" ht="7.8" customHeight="1" x14ac:dyDescent="0.3">
      <c r="A11" s="119"/>
      <c r="B11" s="96"/>
      <c r="C11" s="96"/>
      <c r="D11" s="96"/>
      <c r="E11" s="96"/>
      <c r="F11" s="96"/>
      <c r="G11" s="193"/>
    </row>
    <row r="12" spans="1:10" ht="24" x14ac:dyDescent="0.3">
      <c r="A12" s="108" t="s">
        <v>1576</v>
      </c>
      <c r="B12" s="63"/>
      <c r="C12" s="122" t="s">
        <v>290</v>
      </c>
      <c r="D12" s="189"/>
      <c r="E12" s="190"/>
      <c r="F12" s="191"/>
      <c r="G12" s="192"/>
    </row>
    <row r="13" spans="1:10" ht="7.8" customHeight="1" x14ac:dyDescent="0.3">
      <c r="A13" s="119"/>
      <c r="B13" s="96"/>
      <c r="C13" s="96"/>
      <c r="D13" s="96"/>
      <c r="E13" s="96"/>
      <c r="F13" s="96"/>
      <c r="G13" s="193"/>
    </row>
    <row r="14" spans="1:10" x14ac:dyDescent="0.3">
      <c r="A14" s="108" t="s">
        <v>1577</v>
      </c>
      <c r="B14" s="63" t="s">
        <v>1578</v>
      </c>
      <c r="C14" s="63" t="s">
        <v>289</v>
      </c>
      <c r="D14" s="189" t="s">
        <v>742</v>
      </c>
      <c r="E14" s="190">
        <v>1</v>
      </c>
      <c r="F14" s="191"/>
      <c r="G14" s="192"/>
    </row>
    <row r="15" spans="1:10" ht="7.8" customHeight="1" x14ac:dyDescent="0.3">
      <c r="A15" s="119"/>
      <c r="B15" s="96"/>
      <c r="C15" s="96"/>
      <c r="D15" s="96"/>
      <c r="E15" s="96"/>
      <c r="F15" s="96"/>
      <c r="G15" s="193"/>
    </row>
    <row r="16" spans="1:10" ht="24" x14ac:dyDescent="0.3">
      <c r="A16" s="143" t="s">
        <v>1579</v>
      </c>
      <c r="B16" s="63"/>
      <c r="C16" s="122" t="s">
        <v>288</v>
      </c>
      <c r="D16" s="189"/>
      <c r="E16" s="190"/>
      <c r="F16" s="228"/>
      <c r="G16" s="192"/>
    </row>
    <row r="17" spans="1:7" ht="7.8" customHeight="1" x14ac:dyDescent="0.3">
      <c r="A17" s="119"/>
      <c r="B17" s="96"/>
      <c r="C17" s="96"/>
      <c r="D17" s="96"/>
      <c r="E17" s="96"/>
      <c r="F17" s="96"/>
      <c r="G17" s="193"/>
    </row>
    <row r="18" spans="1:7" ht="22.8" x14ac:dyDescent="0.3">
      <c r="A18" s="108" t="s">
        <v>1580</v>
      </c>
      <c r="B18" s="63" t="s">
        <v>1581</v>
      </c>
      <c r="C18" s="63" t="s">
        <v>287</v>
      </c>
      <c r="D18" s="189" t="s">
        <v>742</v>
      </c>
      <c r="E18" s="190">
        <v>1</v>
      </c>
      <c r="F18" s="228"/>
      <c r="G18" s="192"/>
    </row>
    <row r="19" spans="1:7" ht="7.8" customHeight="1" x14ac:dyDescent="0.3">
      <c r="A19" s="119"/>
      <c r="B19" s="96"/>
      <c r="C19" s="96"/>
      <c r="D19" s="96"/>
      <c r="E19" s="96"/>
      <c r="F19" s="96"/>
      <c r="G19" s="193"/>
    </row>
    <row r="20" spans="1:7" ht="24" x14ac:dyDescent="0.3">
      <c r="A20" s="143" t="s">
        <v>1582</v>
      </c>
      <c r="B20" s="63"/>
      <c r="C20" s="122" t="s">
        <v>286</v>
      </c>
      <c r="D20" s="189"/>
      <c r="E20" s="190"/>
      <c r="F20" s="228"/>
      <c r="G20" s="192"/>
    </row>
    <row r="21" spans="1:7" ht="7.8" customHeight="1" x14ac:dyDescent="0.3">
      <c r="A21" s="119"/>
      <c r="B21" s="96"/>
      <c r="C21" s="96"/>
      <c r="D21" s="96"/>
      <c r="E21" s="96"/>
      <c r="F21" s="96"/>
      <c r="G21" s="193"/>
    </row>
    <row r="22" spans="1:7" ht="22.8" x14ac:dyDescent="0.3">
      <c r="A22" s="108" t="s">
        <v>1583</v>
      </c>
      <c r="B22" s="63" t="s">
        <v>1584</v>
      </c>
      <c r="C22" s="63" t="s">
        <v>285</v>
      </c>
      <c r="D22" s="189" t="s">
        <v>742</v>
      </c>
      <c r="E22" s="190">
        <v>1</v>
      </c>
      <c r="F22" s="191"/>
      <c r="G22" s="192"/>
    </row>
    <row r="23" spans="1:7" ht="7.8" customHeight="1" x14ac:dyDescent="0.3">
      <c r="A23" s="119"/>
      <c r="B23" s="96"/>
      <c r="C23" s="96"/>
      <c r="D23" s="96"/>
      <c r="E23" s="96"/>
      <c r="F23" s="96"/>
      <c r="G23" s="193"/>
    </row>
    <row r="24" spans="1:7" ht="24" x14ac:dyDescent="0.3">
      <c r="A24" s="143" t="s">
        <v>1585</v>
      </c>
      <c r="B24" s="63"/>
      <c r="C24" s="122" t="s">
        <v>284</v>
      </c>
      <c r="D24" s="189"/>
      <c r="E24" s="190"/>
      <c r="F24" s="191"/>
      <c r="G24" s="192"/>
    </row>
    <row r="25" spans="1:7" ht="7.8" customHeight="1" x14ac:dyDescent="0.3">
      <c r="A25" s="119"/>
      <c r="B25" s="96"/>
      <c r="C25" s="96"/>
      <c r="D25" s="96"/>
      <c r="E25" s="96"/>
      <c r="F25" s="96"/>
      <c r="G25" s="193"/>
    </row>
    <row r="26" spans="1:7" x14ac:dyDescent="0.3">
      <c r="A26" s="108" t="s">
        <v>1586</v>
      </c>
      <c r="B26" s="63" t="s">
        <v>1578</v>
      </c>
      <c r="C26" s="63" t="s">
        <v>283</v>
      </c>
      <c r="D26" s="189" t="s">
        <v>742</v>
      </c>
      <c r="E26" s="190">
        <v>1</v>
      </c>
      <c r="F26" s="191"/>
      <c r="G26" s="192"/>
    </row>
    <row r="27" spans="1:7" ht="7.8" customHeight="1" x14ac:dyDescent="0.3">
      <c r="A27" s="349"/>
      <c r="B27" s="157"/>
      <c r="C27" s="157"/>
      <c r="D27" s="195"/>
      <c r="E27" s="196"/>
      <c r="F27" s="197"/>
      <c r="G27" s="198"/>
    </row>
    <row r="28" spans="1:7" ht="24" x14ac:dyDescent="0.3">
      <c r="A28" s="143" t="s">
        <v>1587</v>
      </c>
      <c r="B28" s="63"/>
      <c r="C28" s="122" t="s">
        <v>1588</v>
      </c>
      <c r="D28" s="189"/>
      <c r="E28" s="190"/>
      <c r="F28" s="191"/>
      <c r="G28" s="192"/>
    </row>
    <row r="29" spans="1:7" ht="7.8" customHeight="1" x14ac:dyDescent="0.3">
      <c r="A29" s="119"/>
      <c r="B29" s="96"/>
      <c r="C29" s="96"/>
      <c r="D29" s="96"/>
      <c r="E29" s="96"/>
      <c r="F29" s="96"/>
      <c r="G29" s="193"/>
    </row>
    <row r="30" spans="1:7" ht="57" x14ac:dyDescent="0.3">
      <c r="A30" s="108" t="s">
        <v>1589</v>
      </c>
      <c r="B30" s="63" t="s">
        <v>1578</v>
      </c>
      <c r="C30" s="63" t="s">
        <v>282</v>
      </c>
      <c r="D30" s="189" t="s">
        <v>742</v>
      </c>
      <c r="E30" s="190">
        <v>1</v>
      </c>
      <c r="F30" s="191"/>
      <c r="G30" s="192"/>
    </row>
    <row r="31" spans="1:7" ht="7.8" customHeight="1" x14ac:dyDescent="0.3">
      <c r="A31" s="119"/>
      <c r="B31" s="96"/>
      <c r="C31" s="96"/>
      <c r="D31" s="96"/>
      <c r="E31" s="96"/>
      <c r="F31" s="96"/>
      <c r="G31" s="193"/>
    </row>
    <row r="32" spans="1:7" ht="24" x14ac:dyDescent="0.3">
      <c r="A32" s="143" t="s">
        <v>1590</v>
      </c>
      <c r="B32" s="63"/>
      <c r="C32" s="122" t="s">
        <v>281</v>
      </c>
      <c r="D32" s="189"/>
      <c r="E32" s="190"/>
      <c r="F32" s="191"/>
      <c r="G32" s="192"/>
    </row>
    <row r="33" spans="1:7" ht="7.8" customHeight="1" x14ac:dyDescent="0.3">
      <c r="A33" s="119"/>
      <c r="B33" s="96"/>
      <c r="C33" s="96"/>
      <c r="D33" s="96"/>
      <c r="E33" s="96"/>
      <c r="F33" s="96"/>
      <c r="G33" s="193"/>
    </row>
    <row r="34" spans="1:7" ht="45.6" x14ac:dyDescent="0.3">
      <c r="A34" s="108" t="s">
        <v>1591</v>
      </c>
      <c r="B34" s="63" t="s">
        <v>1584</v>
      </c>
      <c r="C34" s="63" t="s">
        <v>280</v>
      </c>
      <c r="D34" s="189" t="s">
        <v>742</v>
      </c>
      <c r="E34" s="190">
        <v>1</v>
      </c>
      <c r="F34" s="191"/>
      <c r="G34" s="192"/>
    </row>
    <row r="35" spans="1:7" ht="7.8" customHeight="1" x14ac:dyDescent="0.3">
      <c r="A35" s="119"/>
      <c r="B35" s="96"/>
      <c r="C35" s="96"/>
      <c r="D35" s="96"/>
      <c r="E35" s="96"/>
      <c r="F35" s="96"/>
      <c r="G35" s="193"/>
    </row>
    <row r="36" spans="1:7" x14ac:dyDescent="0.3">
      <c r="A36" s="143" t="s">
        <v>1592</v>
      </c>
      <c r="B36" s="63"/>
      <c r="C36" s="122" t="s">
        <v>279</v>
      </c>
      <c r="D36" s="189"/>
      <c r="E36" s="190"/>
      <c r="F36" s="191"/>
      <c r="G36" s="192"/>
    </row>
    <row r="37" spans="1:7" ht="7.8" customHeight="1" x14ac:dyDescent="0.3">
      <c r="A37" s="119"/>
      <c r="B37" s="96"/>
      <c r="C37" s="96"/>
      <c r="D37" s="96"/>
      <c r="E37" s="96"/>
      <c r="F37" s="96"/>
      <c r="G37" s="193"/>
    </row>
    <row r="38" spans="1:7" s="353" customFormat="1" ht="125.4" x14ac:dyDescent="0.3">
      <c r="A38" s="108" t="s">
        <v>1593</v>
      </c>
      <c r="B38" s="63" t="s">
        <v>1497</v>
      </c>
      <c r="C38" s="63" t="s">
        <v>2155</v>
      </c>
      <c r="D38" s="189" t="s">
        <v>742</v>
      </c>
      <c r="E38" s="190">
        <v>1</v>
      </c>
      <c r="F38" s="191"/>
      <c r="G38" s="192"/>
    </row>
    <row r="39" spans="1:7" ht="7.8" customHeight="1" x14ac:dyDescent="0.3">
      <c r="A39" s="156"/>
      <c r="B39" s="94"/>
      <c r="C39" s="194"/>
      <c r="D39" s="94"/>
      <c r="E39" s="96"/>
      <c r="F39" s="96"/>
      <c r="G39" s="193"/>
    </row>
    <row r="40" spans="1:7" ht="22.2" customHeight="1" x14ac:dyDescent="0.3">
      <c r="A40" s="143" t="s">
        <v>1594</v>
      </c>
      <c r="B40" s="63"/>
      <c r="C40" s="122" t="s">
        <v>278</v>
      </c>
      <c r="D40" s="189"/>
      <c r="E40" s="190"/>
      <c r="F40" s="191"/>
      <c r="G40" s="192"/>
    </row>
    <row r="41" spans="1:7" ht="7.8" customHeight="1" x14ac:dyDescent="0.3">
      <c r="A41" s="119"/>
      <c r="B41" s="96"/>
      <c r="C41" s="96"/>
      <c r="D41" s="96"/>
      <c r="E41" s="96"/>
      <c r="F41" s="96"/>
      <c r="G41" s="193"/>
    </row>
    <row r="42" spans="1:7" s="353" customFormat="1" ht="125.4" x14ac:dyDescent="0.3">
      <c r="A42" s="108" t="s">
        <v>1595</v>
      </c>
      <c r="B42" s="63" t="s">
        <v>1534</v>
      </c>
      <c r="C42" s="63" t="s">
        <v>2155</v>
      </c>
      <c r="D42" s="189" t="s">
        <v>742</v>
      </c>
      <c r="E42" s="190">
        <v>1</v>
      </c>
      <c r="F42" s="191"/>
      <c r="G42" s="192"/>
    </row>
    <row r="43" spans="1:7" x14ac:dyDescent="0.3">
      <c r="A43" s="123" t="s">
        <v>62</v>
      </c>
      <c r="B43" s="159"/>
      <c r="C43" s="125"/>
      <c r="D43" s="160"/>
      <c r="E43" s="199"/>
      <c r="F43" s="199"/>
      <c r="G43" s="200"/>
    </row>
    <row r="44" spans="1:7" x14ac:dyDescent="0.3">
      <c r="A44" s="9"/>
      <c r="B44" s="9"/>
      <c r="C44" s="127"/>
      <c r="D44" s="9"/>
      <c r="E44" s="9"/>
      <c r="F44" s="9"/>
      <c r="G44" s="9"/>
    </row>
    <row r="45" spans="1:7" x14ac:dyDescent="0.3">
      <c r="C45" s="127"/>
    </row>
  </sheetData>
  <mergeCells count="1">
    <mergeCell ref="D4:G4"/>
  </mergeCells>
  <pageMargins left="0.39370078740157483" right="0.31496062992125984" top="0.15748031496062992" bottom="7.874015748031496E-2" header="0" footer="0"/>
  <pageSetup paperSize="9" scale="82"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E429-A700-4D24-8318-5F473D532727}">
  <sheetPr>
    <tabColor rgb="FF00B050"/>
    <pageSetUpPr fitToPage="1"/>
  </sheetPr>
  <dimension ref="A1:J184"/>
  <sheetViews>
    <sheetView view="pageBreakPreview" zoomScale="70" zoomScaleNormal="100" zoomScaleSheetLayoutView="70" workbookViewId="0">
      <selection activeCell="A183" sqref="A183"/>
    </sheetView>
  </sheetViews>
  <sheetFormatPr defaultRowHeight="14.4" x14ac:dyDescent="0.3"/>
  <cols>
    <col min="2" max="2" width="10.21875" bestFit="1" customWidth="1"/>
    <col min="3" max="3" width="55.33203125" customWidth="1"/>
    <col min="4" max="4" width="7.44140625" customWidth="1"/>
    <col min="5" max="5" width="8.5546875" customWidth="1"/>
    <col min="6" max="6" width="12.44140625" customWidth="1"/>
    <col min="7" max="7" width="18.33203125" customWidth="1"/>
  </cols>
  <sheetData>
    <row r="1" spans="1:10" x14ac:dyDescent="0.3">
      <c r="A1" s="2" t="s">
        <v>63</v>
      </c>
    </row>
    <row r="2" spans="1:10" x14ac:dyDescent="0.3">
      <c r="A2" s="1" t="s">
        <v>40</v>
      </c>
    </row>
    <row r="3" spans="1:10" x14ac:dyDescent="0.3">
      <c r="A3" s="353" t="s">
        <v>2188</v>
      </c>
      <c r="B3" s="1"/>
    </row>
    <row r="4" spans="1:10" x14ac:dyDescent="0.3">
      <c r="A4" s="9"/>
      <c r="B4" s="9"/>
      <c r="C4" s="9"/>
      <c r="D4" s="544" t="s">
        <v>185</v>
      </c>
      <c r="E4" s="545" t="s">
        <v>185</v>
      </c>
      <c r="F4" s="545" t="s">
        <v>185</v>
      </c>
      <c r="G4" s="545" t="s">
        <v>185</v>
      </c>
      <c r="H4" s="3"/>
      <c r="I4" s="3"/>
      <c r="J4" s="3"/>
    </row>
    <row r="5" spans="1:10" ht="22.8" x14ac:dyDescent="0.3">
      <c r="A5" s="4" t="s">
        <v>5</v>
      </c>
      <c r="B5" s="4" t="s">
        <v>0</v>
      </c>
      <c r="C5" s="4" t="s">
        <v>1</v>
      </c>
      <c r="D5" s="4" t="s">
        <v>2</v>
      </c>
      <c r="E5" s="4" t="s">
        <v>3</v>
      </c>
      <c r="F5" s="4" t="s">
        <v>6</v>
      </c>
      <c r="G5" s="355" t="s">
        <v>4</v>
      </c>
      <c r="H5" s="3"/>
      <c r="I5" s="3"/>
      <c r="J5" s="3"/>
    </row>
    <row r="6" spans="1:10" ht="24" x14ac:dyDescent="0.3">
      <c r="A6" s="143" t="s">
        <v>1596</v>
      </c>
      <c r="B6" s="122"/>
      <c r="C6" s="122" t="s">
        <v>1597</v>
      </c>
      <c r="D6" s="189"/>
      <c r="E6" s="190"/>
      <c r="F6" s="191"/>
      <c r="G6" s="192"/>
    </row>
    <row r="7" spans="1:10" ht="8.4" customHeight="1" x14ac:dyDescent="0.3">
      <c r="A7" s="119"/>
      <c r="B7" s="96"/>
      <c r="C7" s="96"/>
      <c r="D7" s="96"/>
      <c r="E7" s="96"/>
      <c r="F7" s="96"/>
      <c r="G7" s="193"/>
    </row>
    <row r="8" spans="1:10" x14ac:dyDescent="0.3">
      <c r="A8" s="143" t="s">
        <v>1598</v>
      </c>
      <c r="B8" s="63"/>
      <c r="C8" s="122" t="s">
        <v>291</v>
      </c>
      <c r="D8" s="189"/>
      <c r="E8" s="190"/>
      <c r="F8" s="191"/>
      <c r="G8" s="192"/>
    </row>
    <row r="9" spans="1:10" ht="8.4" customHeight="1" x14ac:dyDescent="0.3">
      <c r="A9" s="119"/>
      <c r="B9" s="96"/>
      <c r="C9" s="96"/>
      <c r="D9" s="96"/>
      <c r="E9" s="96"/>
      <c r="F9" s="96"/>
      <c r="G9" s="193"/>
    </row>
    <row r="10" spans="1:10" ht="24" x14ac:dyDescent="0.3">
      <c r="A10" s="108" t="s">
        <v>1599</v>
      </c>
      <c r="B10" s="122"/>
      <c r="C10" s="122" t="s">
        <v>292</v>
      </c>
      <c r="D10" s="189"/>
      <c r="E10" s="190"/>
      <c r="F10" s="191"/>
      <c r="G10" s="192"/>
    </row>
    <row r="11" spans="1:10" ht="8.4" customHeight="1" x14ac:dyDescent="0.3">
      <c r="A11" s="119"/>
      <c r="B11" s="96"/>
      <c r="C11" s="96"/>
      <c r="D11" s="96"/>
      <c r="E11" s="96"/>
      <c r="F11" s="96"/>
      <c r="G11" s="193"/>
    </row>
    <row r="12" spans="1:10" ht="34.200000000000003" x14ac:dyDescent="0.3">
      <c r="A12" s="108" t="s">
        <v>1600</v>
      </c>
      <c r="B12" s="63" t="s">
        <v>1483</v>
      </c>
      <c r="C12" s="63" t="s">
        <v>293</v>
      </c>
      <c r="D12" s="189" t="s">
        <v>742</v>
      </c>
      <c r="E12" s="190">
        <v>1</v>
      </c>
      <c r="F12" s="191"/>
      <c r="G12" s="192"/>
    </row>
    <row r="13" spans="1:10" ht="8.4" customHeight="1" x14ac:dyDescent="0.3">
      <c r="A13" s="119"/>
      <c r="B13" s="96"/>
      <c r="C13" s="96"/>
      <c r="D13" s="96"/>
      <c r="E13" s="96"/>
      <c r="F13" s="96"/>
      <c r="G13" s="193"/>
    </row>
    <row r="14" spans="1:10" x14ac:dyDescent="0.3">
      <c r="A14" s="143" t="s">
        <v>1601</v>
      </c>
      <c r="B14" s="63"/>
      <c r="C14" s="122" t="s">
        <v>294</v>
      </c>
      <c r="D14" s="189"/>
      <c r="E14" s="190"/>
      <c r="F14" s="191"/>
      <c r="G14" s="192"/>
    </row>
    <row r="15" spans="1:10" ht="8.4" customHeight="1" x14ac:dyDescent="0.3">
      <c r="A15" s="119"/>
      <c r="B15" s="96"/>
      <c r="C15" s="96"/>
      <c r="D15" s="96"/>
      <c r="E15" s="56"/>
      <c r="F15" s="96"/>
      <c r="G15" s="193"/>
    </row>
    <row r="16" spans="1:10" ht="124.2" customHeight="1" x14ac:dyDescent="0.3">
      <c r="A16" s="108" t="s">
        <v>1602</v>
      </c>
      <c r="B16" s="63" t="s">
        <v>1497</v>
      </c>
      <c r="C16" s="63" t="s">
        <v>1603</v>
      </c>
      <c r="D16" s="189" t="s">
        <v>742</v>
      </c>
      <c r="E16" s="190">
        <v>1</v>
      </c>
      <c r="F16" s="228"/>
      <c r="G16" s="192"/>
    </row>
    <row r="17" spans="1:7" ht="8.4" customHeight="1" x14ac:dyDescent="0.3">
      <c r="A17" s="119"/>
      <c r="B17" s="96"/>
      <c r="C17" s="96"/>
      <c r="D17" s="96"/>
      <c r="E17" s="56"/>
      <c r="F17" s="96"/>
      <c r="G17" s="193"/>
    </row>
    <row r="18" spans="1:7" ht="24" x14ac:dyDescent="0.3">
      <c r="A18" s="143" t="s">
        <v>1604</v>
      </c>
      <c r="B18" s="63"/>
      <c r="C18" s="122" t="s">
        <v>295</v>
      </c>
      <c r="D18" s="189"/>
      <c r="E18" s="64"/>
      <c r="F18" s="228"/>
      <c r="G18" s="192"/>
    </row>
    <row r="19" spans="1:7" ht="8.4" customHeight="1" x14ac:dyDescent="0.3">
      <c r="A19" s="119"/>
      <c r="B19" s="96"/>
      <c r="C19" s="96"/>
      <c r="D19" s="96"/>
      <c r="E19" s="56"/>
      <c r="F19" s="96"/>
      <c r="G19" s="193"/>
    </row>
    <row r="20" spans="1:7" ht="114" x14ac:dyDescent="0.3">
      <c r="A20" s="108" t="s">
        <v>1605</v>
      </c>
      <c r="B20" s="63" t="s">
        <v>1534</v>
      </c>
      <c r="C20" s="63" t="s">
        <v>1606</v>
      </c>
      <c r="D20" s="189" t="s">
        <v>742</v>
      </c>
      <c r="E20" s="190">
        <v>1</v>
      </c>
      <c r="F20" s="228"/>
      <c r="G20" s="192"/>
    </row>
    <row r="21" spans="1:7" ht="8.4" customHeight="1" x14ac:dyDescent="0.3">
      <c r="A21" s="119"/>
      <c r="B21" s="96"/>
      <c r="C21" s="96"/>
      <c r="D21" s="96"/>
      <c r="E21" s="96"/>
      <c r="F21" s="96"/>
      <c r="G21" s="193"/>
    </row>
    <row r="22" spans="1:7" x14ac:dyDescent="0.3">
      <c r="A22" s="143" t="s">
        <v>1607</v>
      </c>
      <c r="B22" s="63"/>
      <c r="C22" s="122" t="s">
        <v>296</v>
      </c>
      <c r="D22" s="189"/>
      <c r="E22" s="190"/>
      <c r="F22" s="191"/>
      <c r="G22" s="192"/>
    </row>
    <row r="23" spans="1:7" ht="8.4" customHeight="1" x14ac:dyDescent="0.3">
      <c r="A23" s="119"/>
      <c r="B23" s="96"/>
      <c r="C23" s="96"/>
      <c r="D23" s="96"/>
      <c r="E23" s="96"/>
      <c r="F23" s="96"/>
      <c r="G23" s="193"/>
    </row>
    <row r="24" spans="1:7" x14ac:dyDescent="0.3">
      <c r="A24" s="108" t="s">
        <v>1608</v>
      </c>
      <c r="B24" s="63"/>
      <c r="C24" s="63" t="s">
        <v>297</v>
      </c>
      <c r="D24" s="189" t="s">
        <v>742</v>
      </c>
      <c r="E24" s="190">
        <v>1</v>
      </c>
      <c r="F24" s="191"/>
      <c r="G24" s="192"/>
    </row>
    <row r="25" spans="1:7" ht="8.4" customHeight="1" x14ac:dyDescent="0.3">
      <c r="A25" s="119"/>
      <c r="B25" s="96"/>
      <c r="C25" s="96"/>
      <c r="D25" s="96"/>
      <c r="E25" s="96"/>
      <c r="F25" s="96"/>
      <c r="G25" s="193"/>
    </row>
    <row r="26" spans="1:7" ht="24" x14ac:dyDescent="0.3">
      <c r="A26" s="143" t="s">
        <v>1609</v>
      </c>
      <c r="B26" s="63"/>
      <c r="C26" s="122" t="s">
        <v>298</v>
      </c>
      <c r="D26" s="189"/>
      <c r="E26" s="190"/>
      <c r="F26" s="191"/>
      <c r="G26" s="192"/>
    </row>
    <row r="27" spans="1:7" ht="8.4" customHeight="1" x14ac:dyDescent="0.3">
      <c r="A27" s="119"/>
      <c r="B27" s="96"/>
      <c r="C27" s="96"/>
      <c r="D27" s="96"/>
      <c r="E27" s="96"/>
      <c r="F27" s="96"/>
      <c r="G27" s="193"/>
    </row>
    <row r="28" spans="1:7" ht="22.8" x14ac:dyDescent="0.3">
      <c r="A28" s="108" t="s">
        <v>1610</v>
      </c>
      <c r="B28" s="63" t="s">
        <v>1611</v>
      </c>
      <c r="C28" s="229" t="s">
        <v>299</v>
      </c>
      <c r="D28" s="189" t="s">
        <v>742</v>
      </c>
      <c r="E28" s="190">
        <v>6</v>
      </c>
      <c r="F28" s="191"/>
      <c r="G28" s="192"/>
    </row>
    <row r="29" spans="1:7" ht="8.4" customHeight="1" x14ac:dyDescent="0.3">
      <c r="A29" s="119"/>
      <c r="B29" s="96"/>
      <c r="C29" s="96"/>
      <c r="D29" s="96"/>
      <c r="E29" s="56"/>
      <c r="F29" s="96"/>
      <c r="G29" s="193"/>
    </row>
    <row r="30" spans="1:7" s="353" customFormat="1" ht="24" x14ac:dyDescent="0.3">
      <c r="A30" s="143" t="s">
        <v>1612</v>
      </c>
      <c r="B30" s="63"/>
      <c r="C30" s="122" t="s">
        <v>2157</v>
      </c>
      <c r="D30" s="189"/>
      <c r="E30" s="190"/>
      <c r="F30" s="191"/>
      <c r="G30" s="192"/>
    </row>
    <row r="31" spans="1:7" ht="8.4" customHeight="1" x14ac:dyDescent="0.3">
      <c r="A31" s="119"/>
      <c r="B31" s="96"/>
      <c r="C31" s="96"/>
      <c r="D31" s="96"/>
      <c r="E31" s="56"/>
      <c r="F31" s="96"/>
      <c r="G31" s="193"/>
    </row>
    <row r="32" spans="1:7" s="353" customFormat="1" ht="70.8" customHeight="1" x14ac:dyDescent="0.3">
      <c r="A32" s="108" t="s">
        <v>1613</v>
      </c>
      <c r="B32" s="63" t="s">
        <v>1614</v>
      </c>
      <c r="C32" s="229" t="s">
        <v>2158</v>
      </c>
      <c r="D32" s="189" t="s">
        <v>742</v>
      </c>
      <c r="E32" s="190">
        <v>6</v>
      </c>
      <c r="F32" s="191"/>
      <c r="G32" s="192"/>
    </row>
    <row r="33" spans="1:7" ht="8.4" customHeight="1" x14ac:dyDescent="0.3">
      <c r="A33" s="119"/>
      <c r="B33" s="96"/>
      <c r="C33" s="96"/>
      <c r="D33" s="96"/>
      <c r="E33" s="56"/>
      <c r="F33" s="96"/>
      <c r="G33" s="193"/>
    </row>
    <row r="34" spans="1:7" ht="34.200000000000003" x14ac:dyDescent="0.3">
      <c r="A34" s="108" t="s">
        <v>1615</v>
      </c>
      <c r="B34" s="63"/>
      <c r="C34" s="229" t="s">
        <v>300</v>
      </c>
      <c r="D34" s="189" t="s">
        <v>149</v>
      </c>
      <c r="E34" s="362" t="s">
        <v>24</v>
      </c>
      <c r="F34" s="363" t="s">
        <v>24</v>
      </c>
      <c r="G34" s="192">
        <v>15000</v>
      </c>
    </row>
    <row r="35" spans="1:7" ht="8.4" customHeight="1" x14ac:dyDescent="0.3">
      <c r="A35" s="119"/>
      <c r="B35" s="96"/>
      <c r="C35" s="96"/>
      <c r="D35" s="96"/>
      <c r="E35" s="56"/>
      <c r="F35" s="96"/>
      <c r="G35" s="193"/>
    </row>
    <row r="36" spans="1:7" ht="22.8" x14ac:dyDescent="0.3">
      <c r="A36" s="108" t="s">
        <v>1616</v>
      </c>
      <c r="B36" s="63"/>
      <c r="C36" s="63" t="s">
        <v>301</v>
      </c>
      <c r="D36" s="189" t="s">
        <v>59</v>
      </c>
      <c r="E36" s="190">
        <f>G34</f>
        <v>15000</v>
      </c>
      <c r="F36" s="191"/>
      <c r="G36" s="192"/>
    </row>
    <row r="37" spans="1:7" ht="8.4" customHeight="1" x14ac:dyDescent="0.3">
      <c r="A37" s="119"/>
      <c r="B37" s="96"/>
      <c r="C37" s="96"/>
      <c r="D37" s="96"/>
      <c r="E37" s="56"/>
      <c r="F37" s="96"/>
      <c r="G37" s="193"/>
    </row>
    <row r="38" spans="1:7" ht="24" x14ac:dyDescent="0.3">
      <c r="A38" s="143" t="s">
        <v>1617</v>
      </c>
      <c r="B38" s="63"/>
      <c r="C38" s="122" t="s">
        <v>302</v>
      </c>
      <c r="D38" s="189"/>
      <c r="E38" s="64"/>
      <c r="F38" s="191"/>
      <c r="G38" s="192"/>
    </row>
    <row r="39" spans="1:7" ht="8.4" customHeight="1" x14ac:dyDescent="0.3">
      <c r="A39" s="119"/>
      <c r="B39" s="96"/>
      <c r="C39" s="96"/>
      <c r="D39" s="96"/>
      <c r="E39" s="56"/>
      <c r="F39" s="96"/>
      <c r="G39" s="193"/>
    </row>
    <row r="40" spans="1:7" s="353" customFormat="1" ht="69.599999999999994" customHeight="1" x14ac:dyDescent="0.3">
      <c r="A40" s="108" t="s">
        <v>1618</v>
      </c>
      <c r="B40" s="63" t="s">
        <v>1619</v>
      </c>
      <c r="C40" s="229" t="s">
        <v>2159</v>
      </c>
      <c r="D40" s="189" t="s">
        <v>742</v>
      </c>
      <c r="E40" s="190">
        <v>6</v>
      </c>
      <c r="F40" s="191"/>
      <c r="G40" s="192"/>
    </row>
    <row r="41" spans="1:7" ht="12" customHeight="1" x14ac:dyDescent="0.3">
      <c r="A41" s="426"/>
      <c r="B41" s="34"/>
      <c r="C41" s="34"/>
      <c r="D41" s="34"/>
      <c r="E41" s="397"/>
      <c r="F41" s="34"/>
      <c r="G41" s="40"/>
    </row>
    <row r="42" spans="1:7" x14ac:dyDescent="0.3">
      <c r="A42" s="24" t="s">
        <v>39</v>
      </c>
      <c r="B42" s="25"/>
      <c r="C42" s="26"/>
      <c r="D42" s="27"/>
      <c r="E42" s="199"/>
      <c r="F42" s="28"/>
      <c r="G42" s="37"/>
    </row>
    <row r="43" spans="1:7" ht="10.199999999999999" customHeight="1" x14ac:dyDescent="0.3">
      <c r="A43" s="9"/>
      <c r="B43" s="9"/>
      <c r="C43" s="30"/>
      <c r="D43" s="9"/>
      <c r="E43" s="9"/>
      <c r="F43" s="9"/>
      <c r="G43" s="9"/>
    </row>
    <row r="44" spans="1:7" x14ac:dyDescent="0.3">
      <c r="A44" s="35" t="str">
        <f>$A$1</f>
        <v xml:space="preserve">TSHIAME WWTW REFURBISHMENT </v>
      </c>
      <c r="B44" s="32"/>
      <c r="C44" s="32"/>
      <c r="D44" s="32"/>
      <c r="E44" s="32"/>
      <c r="F44" s="32"/>
      <c r="G44" s="32"/>
    </row>
    <row r="45" spans="1:7" x14ac:dyDescent="0.3">
      <c r="A45" s="31" t="s">
        <v>40</v>
      </c>
      <c r="B45" s="32"/>
      <c r="C45" s="32"/>
      <c r="D45" s="32"/>
      <c r="E45" s="32"/>
      <c r="F45" s="32"/>
      <c r="G45" s="32"/>
    </row>
    <row r="46" spans="1:7" ht="17.399999999999999" customHeight="1" x14ac:dyDescent="0.3">
      <c r="A46" s="9"/>
      <c r="B46" s="9"/>
      <c r="C46" s="9"/>
      <c r="D46" s="544" t="s">
        <v>185</v>
      </c>
      <c r="E46" s="545" t="s">
        <v>173</v>
      </c>
      <c r="F46" s="545" t="s">
        <v>173</v>
      </c>
      <c r="G46" s="545" t="s">
        <v>173</v>
      </c>
    </row>
    <row r="47" spans="1:7" ht="22.8" x14ac:dyDescent="0.3">
      <c r="A47" s="11" t="s">
        <v>5</v>
      </c>
      <c r="B47" s="11" t="s">
        <v>0</v>
      </c>
      <c r="C47" s="11" t="s">
        <v>1</v>
      </c>
      <c r="D47" s="11" t="s">
        <v>2</v>
      </c>
      <c r="E47" s="4" t="s">
        <v>3</v>
      </c>
      <c r="F47" s="11" t="s">
        <v>6</v>
      </c>
      <c r="G47" s="12" t="s">
        <v>4</v>
      </c>
    </row>
    <row r="48" spans="1:7" x14ac:dyDescent="0.3">
      <c r="A48" s="24" t="s">
        <v>41</v>
      </c>
      <c r="B48" s="25"/>
      <c r="C48" s="26"/>
      <c r="D48" s="27"/>
      <c r="E48" s="199"/>
      <c r="F48" s="28"/>
      <c r="G48" s="29"/>
    </row>
    <row r="49" spans="1:7" ht="9" customHeight="1" x14ac:dyDescent="0.3">
      <c r="A49" s="233"/>
      <c r="B49" s="90"/>
      <c r="C49" s="98"/>
      <c r="D49" s="92"/>
      <c r="E49" s="92"/>
      <c r="F49" s="436"/>
      <c r="G49" s="437"/>
    </row>
    <row r="50" spans="1:7" ht="8.4" customHeight="1" x14ac:dyDescent="0.3">
      <c r="A50" s="119"/>
      <c r="B50" s="96"/>
      <c r="C50" s="96"/>
      <c r="D50" s="96"/>
      <c r="E50" s="96"/>
      <c r="F50" s="96"/>
      <c r="G50" s="193"/>
    </row>
    <row r="51" spans="1:7" ht="24" x14ac:dyDescent="0.3">
      <c r="A51" s="143" t="s">
        <v>1620</v>
      </c>
      <c r="B51" s="63"/>
      <c r="C51" s="122" t="s">
        <v>303</v>
      </c>
      <c r="D51" s="189"/>
      <c r="E51" s="190"/>
      <c r="F51" s="191"/>
      <c r="G51" s="192"/>
    </row>
    <row r="52" spans="1:7" ht="8.4" customHeight="1" x14ac:dyDescent="0.3">
      <c r="A52" s="119"/>
      <c r="B52" s="96"/>
      <c r="C52" s="96"/>
      <c r="D52" s="96"/>
      <c r="E52" s="96"/>
      <c r="F52" s="96"/>
      <c r="G52" s="193"/>
    </row>
    <row r="53" spans="1:7" ht="24" customHeight="1" x14ac:dyDescent="0.3">
      <c r="A53" s="108" t="s">
        <v>1621</v>
      </c>
      <c r="B53" s="63" t="s">
        <v>1611</v>
      </c>
      <c r="C53" s="229" t="s">
        <v>304</v>
      </c>
      <c r="D53" s="189" t="s">
        <v>742</v>
      </c>
      <c r="E53" s="190">
        <v>6</v>
      </c>
      <c r="F53" s="191"/>
      <c r="G53" s="192"/>
    </row>
    <row r="54" spans="1:7" ht="8.4" customHeight="1" x14ac:dyDescent="0.3">
      <c r="A54" s="119"/>
      <c r="B54" s="96"/>
      <c r="C54" s="96"/>
      <c r="D54" s="96"/>
      <c r="E54" s="96"/>
      <c r="F54" s="96"/>
      <c r="G54" s="193"/>
    </row>
    <row r="55" spans="1:7" s="353" customFormat="1" ht="36" x14ac:dyDescent="0.3">
      <c r="A55" s="143" t="s">
        <v>1622</v>
      </c>
      <c r="B55" s="63"/>
      <c r="C55" s="122" t="s">
        <v>2160</v>
      </c>
      <c r="D55" s="189"/>
      <c r="E55" s="190"/>
      <c r="F55" s="191"/>
      <c r="G55" s="192"/>
    </row>
    <row r="56" spans="1:7" ht="8.4" customHeight="1" x14ac:dyDescent="0.3">
      <c r="A56" s="119"/>
      <c r="B56" s="96"/>
      <c r="C56" s="96"/>
      <c r="D56" s="96"/>
      <c r="E56" s="96"/>
      <c r="F56" s="96"/>
      <c r="G56" s="193"/>
    </row>
    <row r="57" spans="1:7" ht="46.8" customHeight="1" x14ac:dyDescent="0.3">
      <c r="A57" s="108" t="s">
        <v>1623</v>
      </c>
      <c r="B57" s="63" t="s">
        <v>1624</v>
      </c>
      <c r="C57" s="229" t="s">
        <v>1625</v>
      </c>
      <c r="D57" s="189" t="s">
        <v>742</v>
      </c>
      <c r="E57" s="190">
        <v>3</v>
      </c>
      <c r="F57" s="191"/>
      <c r="G57" s="192"/>
    </row>
    <row r="58" spans="1:7" ht="8.4" customHeight="1" x14ac:dyDescent="0.3">
      <c r="A58" s="119"/>
      <c r="B58" s="96"/>
      <c r="C58" s="96"/>
      <c r="D58" s="96"/>
      <c r="E58" s="96"/>
      <c r="F58" s="96"/>
      <c r="G58" s="193"/>
    </row>
    <row r="59" spans="1:7" ht="34.200000000000003" x14ac:dyDescent="0.3">
      <c r="A59" s="108" t="s">
        <v>1626</v>
      </c>
      <c r="B59" s="63"/>
      <c r="C59" s="229" t="s">
        <v>300</v>
      </c>
      <c r="D59" s="189" t="s">
        <v>144</v>
      </c>
      <c r="E59" s="364" t="s">
        <v>24</v>
      </c>
      <c r="F59" s="363" t="s">
        <v>24</v>
      </c>
      <c r="G59" s="192">
        <v>15000</v>
      </c>
    </row>
    <row r="60" spans="1:7" ht="8.4" customHeight="1" x14ac:dyDescent="0.3">
      <c r="A60" s="119"/>
      <c r="B60" s="96"/>
      <c r="C60" s="96"/>
      <c r="D60" s="96"/>
      <c r="E60" s="96"/>
      <c r="F60" s="96"/>
      <c r="G60" s="193"/>
    </row>
    <row r="61" spans="1:7" ht="22.8" x14ac:dyDescent="0.3">
      <c r="A61" s="108" t="s">
        <v>1627</v>
      </c>
      <c r="B61" s="63"/>
      <c r="C61" s="63" t="s">
        <v>301</v>
      </c>
      <c r="D61" s="189" t="s">
        <v>59</v>
      </c>
      <c r="E61" s="190">
        <f>G59</f>
        <v>15000</v>
      </c>
      <c r="F61" s="191"/>
      <c r="G61" s="192"/>
    </row>
    <row r="62" spans="1:7" ht="8.4" customHeight="1" x14ac:dyDescent="0.3">
      <c r="A62" s="119"/>
      <c r="B62" s="96"/>
      <c r="C62" s="96"/>
      <c r="D62" s="96"/>
      <c r="E62" s="96"/>
      <c r="F62" s="96"/>
      <c r="G62" s="193"/>
    </row>
    <row r="63" spans="1:7" ht="24" x14ac:dyDescent="0.3">
      <c r="A63" s="143" t="s">
        <v>1628</v>
      </c>
      <c r="B63" s="63"/>
      <c r="C63" s="122" t="s">
        <v>305</v>
      </c>
      <c r="D63" s="189"/>
      <c r="E63" s="190"/>
      <c r="F63" s="191"/>
      <c r="G63" s="192"/>
    </row>
    <row r="64" spans="1:7" ht="8.4" customHeight="1" x14ac:dyDescent="0.3">
      <c r="A64" s="119"/>
      <c r="B64" s="96"/>
      <c r="C64" s="96"/>
      <c r="D64" s="96"/>
      <c r="E64" s="96"/>
      <c r="F64" s="96"/>
      <c r="G64" s="193"/>
    </row>
    <row r="65" spans="1:7" ht="26.4" customHeight="1" x14ac:dyDescent="0.3">
      <c r="A65" s="108" t="s">
        <v>1629</v>
      </c>
      <c r="B65" s="63" t="s">
        <v>1630</v>
      </c>
      <c r="C65" s="63" t="s">
        <v>306</v>
      </c>
      <c r="D65" s="189" t="s">
        <v>742</v>
      </c>
      <c r="E65" s="190">
        <v>3</v>
      </c>
      <c r="F65" s="191"/>
      <c r="G65" s="192"/>
    </row>
    <row r="66" spans="1:7" ht="8.4" customHeight="1" x14ac:dyDescent="0.3">
      <c r="A66" s="119"/>
      <c r="B66" s="96"/>
      <c r="C66" s="96"/>
      <c r="D66" s="96"/>
      <c r="E66" s="96"/>
      <c r="F66" s="96"/>
      <c r="G66" s="193"/>
    </row>
    <row r="67" spans="1:7" ht="57" x14ac:dyDescent="0.3">
      <c r="A67" s="108" t="s">
        <v>1631</v>
      </c>
      <c r="B67" s="63" t="s">
        <v>1624</v>
      </c>
      <c r="C67" s="63" t="s">
        <v>307</v>
      </c>
      <c r="D67" s="189" t="s">
        <v>742</v>
      </c>
      <c r="E67" s="190">
        <v>3</v>
      </c>
      <c r="F67" s="191"/>
      <c r="G67" s="192"/>
    </row>
    <row r="68" spans="1:7" ht="8.4" customHeight="1" x14ac:dyDescent="0.3">
      <c r="A68" s="119"/>
      <c r="B68" s="96"/>
      <c r="C68" s="96"/>
      <c r="D68" s="96"/>
      <c r="E68" s="96"/>
      <c r="F68" s="96"/>
      <c r="G68" s="193"/>
    </row>
    <row r="69" spans="1:7" ht="24" x14ac:dyDescent="0.3">
      <c r="A69" s="143" t="s">
        <v>1632</v>
      </c>
      <c r="B69" s="63"/>
      <c r="C69" s="122" t="s">
        <v>308</v>
      </c>
      <c r="D69" s="189"/>
      <c r="E69" s="190"/>
      <c r="F69" s="191"/>
      <c r="G69" s="192"/>
    </row>
    <row r="70" spans="1:7" ht="8.4" customHeight="1" x14ac:dyDescent="0.3">
      <c r="A70" s="119"/>
      <c r="B70" s="96"/>
      <c r="C70" s="96"/>
      <c r="D70" s="96"/>
      <c r="E70" s="96"/>
      <c r="F70" s="96"/>
      <c r="G70" s="193"/>
    </row>
    <row r="71" spans="1:7" ht="70.2" customHeight="1" x14ac:dyDescent="0.3">
      <c r="A71" s="108" t="s">
        <v>1633</v>
      </c>
      <c r="B71" s="63" t="s">
        <v>1619</v>
      </c>
      <c r="C71" s="229" t="s">
        <v>309</v>
      </c>
      <c r="D71" s="189" t="s">
        <v>742</v>
      </c>
      <c r="E71" s="190">
        <v>6</v>
      </c>
      <c r="F71" s="228"/>
      <c r="G71" s="192"/>
    </row>
    <row r="72" spans="1:7" ht="8.4" customHeight="1" x14ac:dyDescent="0.3">
      <c r="A72" s="119"/>
      <c r="B72" s="96"/>
      <c r="C72" s="96"/>
      <c r="D72" s="96"/>
      <c r="E72" s="96"/>
      <c r="F72" s="96"/>
      <c r="G72" s="193"/>
    </row>
    <row r="73" spans="1:7" ht="24" x14ac:dyDescent="0.3">
      <c r="A73" s="143" t="s">
        <v>1634</v>
      </c>
      <c r="B73" s="63"/>
      <c r="C73" s="122" t="s">
        <v>310</v>
      </c>
      <c r="D73" s="189"/>
      <c r="E73" s="190"/>
      <c r="F73" s="228"/>
      <c r="G73" s="192"/>
    </row>
    <row r="74" spans="1:7" ht="8.4" customHeight="1" x14ac:dyDescent="0.3">
      <c r="A74" s="119"/>
      <c r="B74" s="96"/>
      <c r="C74" s="96"/>
      <c r="D74" s="96"/>
      <c r="E74" s="96"/>
      <c r="F74" s="96"/>
      <c r="G74" s="193"/>
    </row>
    <row r="75" spans="1:7" x14ac:dyDescent="0.3">
      <c r="A75" s="108" t="s">
        <v>1635</v>
      </c>
      <c r="B75" s="63" t="s">
        <v>1636</v>
      </c>
      <c r="C75" s="63" t="s">
        <v>311</v>
      </c>
      <c r="D75" s="189" t="s">
        <v>742</v>
      </c>
      <c r="E75" s="190">
        <v>2</v>
      </c>
      <c r="F75" s="228"/>
      <c r="G75" s="192"/>
    </row>
    <row r="76" spans="1:7" ht="8.4" customHeight="1" x14ac:dyDescent="0.3">
      <c r="A76" s="119"/>
      <c r="B76" s="96"/>
      <c r="C76" s="96"/>
      <c r="D76" s="96"/>
      <c r="E76" s="96"/>
      <c r="F76" s="96"/>
      <c r="G76" s="193"/>
    </row>
    <row r="77" spans="1:7" ht="24" x14ac:dyDescent="0.3">
      <c r="A77" s="143" t="s">
        <v>1637</v>
      </c>
      <c r="B77" s="63"/>
      <c r="C77" s="122" t="s">
        <v>312</v>
      </c>
      <c r="D77" s="189"/>
      <c r="E77" s="190"/>
      <c r="F77" s="191"/>
      <c r="G77" s="192"/>
    </row>
    <row r="78" spans="1:7" s="353" customFormat="1" ht="102.6" customHeight="1" x14ac:dyDescent="0.3">
      <c r="A78" s="121"/>
      <c r="B78" s="98"/>
      <c r="C78" s="98" t="s">
        <v>1638</v>
      </c>
      <c r="D78" s="98"/>
      <c r="E78" s="98"/>
      <c r="F78" s="98"/>
      <c r="G78" s="218"/>
    </row>
    <row r="79" spans="1:7" s="353" customFormat="1" ht="8.4" customHeight="1" x14ac:dyDescent="0.3">
      <c r="A79" s="119"/>
      <c r="B79" s="96"/>
      <c r="C79" s="96"/>
      <c r="D79" s="96"/>
      <c r="E79" s="96"/>
      <c r="F79" s="96"/>
      <c r="G79" s="193"/>
    </row>
    <row r="80" spans="1:7" ht="70.2" customHeight="1" x14ac:dyDescent="0.3">
      <c r="A80" s="108" t="s">
        <v>1639</v>
      </c>
      <c r="B80" s="63" t="s">
        <v>1640</v>
      </c>
      <c r="C80" s="63" t="s">
        <v>313</v>
      </c>
      <c r="D80" s="189" t="s">
        <v>742</v>
      </c>
      <c r="E80" s="190">
        <v>2</v>
      </c>
      <c r="F80" s="191"/>
      <c r="G80" s="192"/>
    </row>
    <row r="81" spans="1:7" ht="12" customHeight="1" x14ac:dyDescent="0.3">
      <c r="A81" s="426"/>
      <c r="B81" s="34"/>
      <c r="C81" s="34"/>
      <c r="D81" s="34"/>
      <c r="E81" s="397"/>
      <c r="F81" s="34"/>
      <c r="G81" s="40"/>
    </row>
    <row r="82" spans="1:7" x14ac:dyDescent="0.3">
      <c r="A82" s="24" t="s">
        <v>39</v>
      </c>
      <c r="B82" s="25"/>
      <c r="C82" s="26"/>
      <c r="D82" s="27"/>
      <c r="E82" s="199"/>
      <c r="F82" s="28"/>
      <c r="G82" s="37"/>
    </row>
    <row r="83" spans="1:7" ht="10.199999999999999" customHeight="1" x14ac:dyDescent="0.3">
      <c r="A83" s="9"/>
      <c r="B83" s="9"/>
      <c r="C83" s="30"/>
      <c r="D83" s="9"/>
      <c r="E83" s="9"/>
      <c r="F83" s="9"/>
      <c r="G83" s="9"/>
    </row>
    <row r="84" spans="1:7" x14ac:dyDescent="0.3">
      <c r="A84" s="35" t="str">
        <f>$A$1</f>
        <v xml:space="preserve">TSHIAME WWTW REFURBISHMENT </v>
      </c>
      <c r="B84" s="32"/>
      <c r="C84" s="32"/>
      <c r="D84" s="32"/>
      <c r="E84" s="32"/>
      <c r="F84" s="32"/>
      <c r="G84" s="32"/>
    </row>
    <row r="85" spans="1:7" x14ac:dyDescent="0.3">
      <c r="A85" s="31" t="s">
        <v>40</v>
      </c>
      <c r="B85" s="32"/>
      <c r="C85" s="32"/>
      <c r="D85" s="32"/>
      <c r="E85" s="32"/>
      <c r="F85" s="32"/>
      <c r="G85" s="32"/>
    </row>
    <row r="86" spans="1:7" ht="17.399999999999999" customHeight="1" x14ac:dyDescent="0.3">
      <c r="A86" s="9"/>
      <c r="B86" s="9"/>
      <c r="C86" s="9"/>
      <c r="D86" s="544" t="s">
        <v>185</v>
      </c>
      <c r="E86" s="545" t="s">
        <v>173</v>
      </c>
      <c r="F86" s="545" t="s">
        <v>173</v>
      </c>
      <c r="G86" s="545" t="s">
        <v>173</v>
      </c>
    </row>
    <row r="87" spans="1:7" ht="22.8" x14ac:dyDescent="0.3">
      <c r="A87" s="11" t="s">
        <v>5</v>
      </c>
      <c r="B87" s="11" t="s">
        <v>0</v>
      </c>
      <c r="C87" s="11" t="s">
        <v>1</v>
      </c>
      <c r="D87" s="11" t="s">
        <v>2</v>
      </c>
      <c r="E87" s="4" t="s">
        <v>3</v>
      </c>
      <c r="F87" s="11" t="s">
        <v>6</v>
      </c>
      <c r="G87" s="12" t="s">
        <v>4</v>
      </c>
    </row>
    <row r="88" spans="1:7" x14ac:dyDescent="0.3">
      <c r="A88" s="24" t="s">
        <v>41</v>
      </c>
      <c r="B88" s="25"/>
      <c r="C88" s="26"/>
      <c r="D88" s="27"/>
      <c r="E88" s="199"/>
      <c r="F88" s="28"/>
      <c r="G88" s="29"/>
    </row>
    <row r="89" spans="1:7" ht="9" customHeight="1" x14ac:dyDescent="0.3">
      <c r="A89" s="233"/>
      <c r="B89" s="90"/>
      <c r="C89" s="98"/>
      <c r="D89" s="92"/>
      <c r="E89" s="92"/>
      <c r="F89" s="436"/>
      <c r="G89" s="437"/>
    </row>
    <row r="90" spans="1:7" ht="8.4" customHeight="1" x14ac:dyDescent="0.3">
      <c r="A90" s="119"/>
      <c r="B90" s="96"/>
      <c r="C90" s="96"/>
      <c r="D90" s="96"/>
      <c r="E90" s="96"/>
      <c r="F90" s="96"/>
      <c r="G90" s="193"/>
    </row>
    <row r="91" spans="1:7" ht="24" x14ac:dyDescent="0.3">
      <c r="A91" s="143" t="s">
        <v>1641</v>
      </c>
      <c r="B91" s="63"/>
      <c r="C91" s="122" t="s">
        <v>314</v>
      </c>
      <c r="D91" s="189"/>
      <c r="E91" s="190"/>
      <c r="F91" s="191"/>
      <c r="G91" s="192"/>
    </row>
    <row r="92" spans="1:7" s="353" customFormat="1" ht="78.599999999999994" customHeight="1" x14ac:dyDescent="0.3">
      <c r="A92" s="121"/>
      <c r="B92" s="98"/>
      <c r="C92" s="98" t="s">
        <v>1642</v>
      </c>
      <c r="D92" s="98"/>
      <c r="E92" s="98"/>
      <c r="F92" s="98"/>
      <c r="G92" s="218"/>
    </row>
    <row r="93" spans="1:7" s="353" customFormat="1" ht="8.4" customHeight="1" x14ac:dyDescent="0.3">
      <c r="A93" s="119"/>
      <c r="B93" s="96"/>
      <c r="C93" s="96"/>
      <c r="D93" s="96"/>
      <c r="E93" s="96"/>
      <c r="F93" s="96"/>
      <c r="G93" s="193"/>
    </row>
    <row r="94" spans="1:7" ht="67.2" customHeight="1" x14ac:dyDescent="0.3">
      <c r="A94" s="108" t="s">
        <v>1643</v>
      </c>
      <c r="B94" s="63" t="s">
        <v>1520</v>
      </c>
      <c r="C94" s="63" t="s">
        <v>315</v>
      </c>
      <c r="D94" s="189" t="s">
        <v>742</v>
      </c>
      <c r="E94" s="190">
        <v>2</v>
      </c>
      <c r="F94" s="191"/>
      <c r="G94" s="192"/>
    </row>
    <row r="95" spans="1:7" ht="8.4" customHeight="1" x14ac:dyDescent="0.3">
      <c r="A95" s="119"/>
      <c r="B95" s="96"/>
      <c r="C95" s="96"/>
      <c r="D95" s="96"/>
      <c r="E95" s="96"/>
      <c r="F95" s="96"/>
      <c r="G95" s="193"/>
    </row>
    <row r="96" spans="1:7" s="353" customFormat="1" ht="24" x14ac:dyDescent="0.3">
      <c r="A96" s="143" t="s">
        <v>1644</v>
      </c>
      <c r="B96" s="98"/>
      <c r="C96" s="122" t="s">
        <v>2161</v>
      </c>
      <c r="D96" s="98"/>
      <c r="E96" s="98"/>
      <c r="F96" s="98"/>
      <c r="G96" s="218"/>
    </row>
    <row r="97" spans="1:7" ht="8.4" customHeight="1" x14ac:dyDescent="0.3">
      <c r="A97" s="349"/>
      <c r="B97" s="94"/>
      <c r="C97" s="194"/>
      <c r="D97" s="94"/>
      <c r="E97" s="94"/>
      <c r="F97" s="94"/>
      <c r="G97" s="220"/>
    </row>
    <row r="98" spans="1:7" ht="34.200000000000003" x14ac:dyDescent="0.3">
      <c r="A98" s="108" t="s">
        <v>1645</v>
      </c>
      <c r="B98" s="98"/>
      <c r="C98" s="63" t="s">
        <v>1646</v>
      </c>
      <c r="D98" s="365" t="s">
        <v>742</v>
      </c>
      <c r="E98" s="366">
        <v>6</v>
      </c>
      <c r="F98" s="367"/>
      <c r="G98" s="218"/>
    </row>
    <row r="99" spans="1:7" ht="8.4" customHeight="1" x14ac:dyDescent="0.3">
      <c r="A99" s="349"/>
      <c r="B99" s="94"/>
      <c r="C99" s="194"/>
      <c r="D99" s="94"/>
      <c r="E99" s="94"/>
      <c r="F99" s="94"/>
      <c r="G99" s="220"/>
    </row>
    <row r="100" spans="1:7" s="353" customFormat="1" ht="27.6" customHeight="1" x14ac:dyDescent="0.3">
      <c r="A100" s="143" t="s">
        <v>1647</v>
      </c>
      <c r="B100" s="98"/>
      <c r="C100" s="122" t="s">
        <v>2162</v>
      </c>
      <c r="D100" s="98"/>
      <c r="E100" s="98"/>
      <c r="F100" s="98"/>
      <c r="G100" s="218"/>
    </row>
    <row r="101" spans="1:7" ht="8.4" customHeight="1" x14ac:dyDescent="0.3">
      <c r="A101" s="349"/>
      <c r="B101" s="94"/>
      <c r="C101" s="194"/>
      <c r="D101" s="94"/>
      <c r="E101" s="94"/>
      <c r="F101" s="94"/>
      <c r="G101" s="220"/>
    </row>
    <row r="102" spans="1:7" ht="34.200000000000003" x14ac:dyDescent="0.3">
      <c r="A102" s="108" t="s">
        <v>1648</v>
      </c>
      <c r="B102" s="98"/>
      <c r="C102" s="63" t="s">
        <v>1646</v>
      </c>
      <c r="D102" s="365" t="s">
        <v>742</v>
      </c>
      <c r="E102" s="366">
        <v>6</v>
      </c>
      <c r="F102" s="367"/>
      <c r="G102" s="218"/>
    </row>
    <row r="103" spans="1:7" ht="8.4" customHeight="1" x14ac:dyDescent="0.3">
      <c r="A103" s="119"/>
      <c r="B103" s="96"/>
      <c r="C103" s="96"/>
      <c r="D103" s="96"/>
      <c r="E103" s="96"/>
      <c r="F103" s="96"/>
      <c r="G103" s="193"/>
    </row>
    <row r="104" spans="1:7" ht="24" x14ac:dyDescent="0.3">
      <c r="A104" s="143" t="s">
        <v>1649</v>
      </c>
      <c r="B104" s="63"/>
      <c r="C104" s="122" t="s">
        <v>316</v>
      </c>
      <c r="D104" s="189"/>
      <c r="E104" s="190"/>
      <c r="F104" s="191"/>
      <c r="G104" s="192"/>
    </row>
    <row r="105" spans="1:7" ht="8.4" customHeight="1" x14ac:dyDescent="0.3">
      <c r="A105" s="119"/>
      <c r="B105" s="96"/>
      <c r="C105" s="96"/>
      <c r="D105" s="96"/>
      <c r="E105" s="96"/>
      <c r="F105" s="96"/>
      <c r="G105" s="193"/>
    </row>
    <row r="106" spans="1:7" x14ac:dyDescent="0.3">
      <c r="A106" s="108" t="s">
        <v>1650</v>
      </c>
      <c r="B106" s="63"/>
      <c r="C106" s="63" t="s">
        <v>317</v>
      </c>
      <c r="D106" s="189" t="s">
        <v>742</v>
      </c>
      <c r="E106" s="190">
        <v>1</v>
      </c>
      <c r="F106" s="191"/>
      <c r="G106" s="192"/>
    </row>
    <row r="107" spans="1:7" ht="8.4" customHeight="1" x14ac:dyDescent="0.3">
      <c r="A107" s="119"/>
      <c r="B107" s="96"/>
      <c r="C107" s="96"/>
      <c r="D107" s="96"/>
      <c r="E107" s="96"/>
      <c r="F107" s="96"/>
      <c r="G107" s="193"/>
    </row>
    <row r="108" spans="1:7" ht="24" x14ac:dyDescent="0.3">
      <c r="A108" s="143" t="s">
        <v>1651</v>
      </c>
      <c r="B108" s="63"/>
      <c r="C108" s="122" t="s">
        <v>318</v>
      </c>
      <c r="D108" s="189"/>
      <c r="E108" s="190"/>
      <c r="F108" s="191"/>
      <c r="G108" s="192"/>
    </row>
    <row r="109" spans="1:7" ht="8.4" customHeight="1" x14ac:dyDescent="0.3">
      <c r="A109" s="119"/>
      <c r="B109" s="96"/>
      <c r="C109" s="96"/>
      <c r="D109" s="96"/>
      <c r="E109" s="96"/>
      <c r="F109" s="96"/>
      <c r="G109" s="193"/>
    </row>
    <row r="110" spans="1:7" x14ac:dyDescent="0.3">
      <c r="A110" s="108" t="s">
        <v>1652</v>
      </c>
      <c r="B110" s="63" t="s">
        <v>1636</v>
      </c>
      <c r="C110" s="63" t="s">
        <v>319</v>
      </c>
      <c r="D110" s="189" t="s">
        <v>742</v>
      </c>
      <c r="E110" s="190">
        <v>2</v>
      </c>
      <c r="F110" s="191"/>
      <c r="G110" s="192"/>
    </row>
    <row r="111" spans="1:7" ht="8.4" customHeight="1" x14ac:dyDescent="0.3">
      <c r="A111" s="119"/>
      <c r="B111" s="96"/>
      <c r="C111" s="96"/>
      <c r="D111" s="96"/>
      <c r="E111" s="96"/>
      <c r="F111" s="96"/>
      <c r="G111" s="193"/>
    </row>
    <row r="112" spans="1:7" x14ac:dyDescent="0.3">
      <c r="A112" s="143" t="s">
        <v>1653</v>
      </c>
      <c r="B112" s="63"/>
      <c r="C112" s="122" t="s">
        <v>320</v>
      </c>
      <c r="D112" s="189"/>
      <c r="E112" s="190"/>
      <c r="F112" s="191"/>
      <c r="G112" s="192"/>
    </row>
    <row r="113" spans="1:7" ht="8.4" customHeight="1" x14ac:dyDescent="0.3">
      <c r="A113" s="119"/>
      <c r="B113" s="96"/>
      <c r="C113" s="96"/>
      <c r="D113" s="96"/>
      <c r="E113" s="96"/>
      <c r="F113" s="96"/>
      <c r="G113" s="193"/>
    </row>
    <row r="114" spans="1:7" s="353" customFormat="1" ht="137.4" customHeight="1" x14ac:dyDescent="0.3">
      <c r="A114" s="108" t="s">
        <v>1654</v>
      </c>
      <c r="B114" s="63" t="s">
        <v>1514</v>
      </c>
      <c r="C114" s="63" t="s">
        <v>2163</v>
      </c>
      <c r="D114" s="189" t="s">
        <v>742</v>
      </c>
      <c r="E114" s="190">
        <v>2</v>
      </c>
      <c r="F114" s="191"/>
      <c r="G114" s="192"/>
    </row>
    <row r="115" spans="1:7" ht="8.4" customHeight="1" x14ac:dyDescent="0.3">
      <c r="A115" s="119"/>
      <c r="B115" s="96"/>
      <c r="C115" s="96"/>
      <c r="D115" s="96"/>
      <c r="E115" s="96"/>
      <c r="F115" s="96"/>
      <c r="G115" s="193"/>
    </row>
    <row r="116" spans="1:7" ht="24" x14ac:dyDescent="0.3">
      <c r="A116" s="143" t="s">
        <v>1655</v>
      </c>
      <c r="B116" s="63"/>
      <c r="C116" s="122" t="s">
        <v>321</v>
      </c>
      <c r="D116" s="189"/>
      <c r="E116" s="190"/>
      <c r="F116" s="191"/>
      <c r="G116" s="192"/>
    </row>
    <row r="117" spans="1:7" ht="8.4" customHeight="1" x14ac:dyDescent="0.3">
      <c r="A117" s="119"/>
      <c r="B117" s="96"/>
      <c r="C117" s="96"/>
      <c r="D117" s="96"/>
      <c r="E117" s="96"/>
      <c r="F117" s="96"/>
      <c r="G117" s="193"/>
    </row>
    <row r="118" spans="1:7" s="353" customFormat="1" ht="139.19999999999999" customHeight="1" x14ac:dyDescent="0.3">
      <c r="A118" s="108" t="s">
        <v>1656</v>
      </c>
      <c r="B118" s="63" t="s">
        <v>1520</v>
      </c>
      <c r="C118" s="63" t="s">
        <v>2163</v>
      </c>
      <c r="D118" s="189" t="s">
        <v>742</v>
      </c>
      <c r="E118" s="190">
        <v>2</v>
      </c>
      <c r="F118" s="191"/>
      <c r="G118" s="192"/>
    </row>
    <row r="119" spans="1:7" ht="8.4" customHeight="1" x14ac:dyDescent="0.3">
      <c r="A119" s="119"/>
      <c r="B119" s="96"/>
      <c r="C119" s="96"/>
      <c r="D119" s="96"/>
      <c r="E119" s="96"/>
      <c r="F119" s="96"/>
      <c r="G119" s="193"/>
    </row>
    <row r="120" spans="1:7" x14ac:dyDescent="0.3">
      <c r="A120" s="24" t="s">
        <v>39</v>
      </c>
      <c r="B120" s="25"/>
      <c r="C120" s="26"/>
      <c r="D120" s="27"/>
      <c r="E120" s="199"/>
      <c r="F120" s="28"/>
      <c r="G120" s="37"/>
    </row>
    <row r="121" spans="1:7" ht="10.199999999999999" customHeight="1" x14ac:dyDescent="0.3">
      <c r="A121" s="9"/>
      <c r="B121" s="9"/>
      <c r="C121" s="30"/>
      <c r="D121" s="9"/>
      <c r="E121" s="9"/>
      <c r="F121" s="9"/>
      <c r="G121" s="9"/>
    </row>
    <row r="122" spans="1:7" x14ac:dyDescent="0.3">
      <c r="A122" s="35" t="str">
        <f>$A$1</f>
        <v xml:space="preserve">TSHIAME WWTW REFURBISHMENT </v>
      </c>
      <c r="B122" s="32"/>
      <c r="C122" s="32"/>
      <c r="D122" s="32"/>
      <c r="E122" s="32"/>
      <c r="F122" s="32"/>
      <c r="G122" s="32"/>
    </row>
    <row r="123" spans="1:7" x14ac:dyDescent="0.3">
      <c r="A123" s="31" t="s">
        <v>40</v>
      </c>
      <c r="B123" s="32"/>
      <c r="C123" s="32"/>
      <c r="D123" s="32"/>
      <c r="E123" s="32"/>
      <c r="F123" s="32"/>
      <c r="G123" s="32"/>
    </row>
    <row r="124" spans="1:7" ht="17.399999999999999" customHeight="1" x14ac:dyDescent="0.3">
      <c r="A124" s="9"/>
      <c r="B124" s="9"/>
      <c r="C124" s="9"/>
      <c r="D124" s="544" t="s">
        <v>185</v>
      </c>
      <c r="E124" s="545" t="s">
        <v>173</v>
      </c>
      <c r="F124" s="545" t="s">
        <v>173</v>
      </c>
      <c r="G124" s="545" t="s">
        <v>173</v>
      </c>
    </row>
    <row r="125" spans="1:7" ht="22.8" x14ac:dyDescent="0.3">
      <c r="A125" s="11" t="s">
        <v>5</v>
      </c>
      <c r="B125" s="11" t="s">
        <v>0</v>
      </c>
      <c r="C125" s="11" t="s">
        <v>1</v>
      </c>
      <c r="D125" s="11" t="s">
        <v>2</v>
      </c>
      <c r="E125" s="4" t="s">
        <v>3</v>
      </c>
      <c r="F125" s="11" t="s">
        <v>6</v>
      </c>
      <c r="G125" s="12" t="s">
        <v>4</v>
      </c>
    </row>
    <row r="126" spans="1:7" x14ac:dyDescent="0.3">
      <c r="A126" s="24" t="s">
        <v>41</v>
      </c>
      <c r="B126" s="25"/>
      <c r="C126" s="26"/>
      <c r="D126" s="27"/>
      <c r="E126" s="199"/>
      <c r="F126" s="28"/>
      <c r="G126" s="29"/>
    </row>
    <row r="127" spans="1:7" ht="8.4" customHeight="1" x14ac:dyDescent="0.3">
      <c r="A127" s="119"/>
      <c r="B127" s="96"/>
      <c r="C127" s="96"/>
      <c r="D127" s="96"/>
      <c r="E127" s="96"/>
      <c r="F127" s="96"/>
      <c r="G127" s="193"/>
    </row>
    <row r="128" spans="1:7" ht="24" x14ac:dyDescent="0.3">
      <c r="A128" s="143" t="s">
        <v>1657</v>
      </c>
      <c r="B128" s="63"/>
      <c r="C128" s="122" t="s">
        <v>322</v>
      </c>
      <c r="D128" s="189"/>
      <c r="E128" s="190"/>
      <c r="F128" s="191"/>
      <c r="G128" s="192"/>
    </row>
    <row r="129" spans="1:7" ht="8.4" customHeight="1" x14ac:dyDescent="0.3">
      <c r="A129" s="119"/>
      <c r="B129" s="96"/>
      <c r="C129" s="96"/>
      <c r="D129" s="96"/>
      <c r="E129" s="96"/>
      <c r="F129" s="96"/>
      <c r="G129" s="193"/>
    </row>
    <row r="130" spans="1:7" x14ac:dyDescent="0.3">
      <c r="A130" s="108" t="s">
        <v>1658</v>
      </c>
      <c r="B130" s="63"/>
      <c r="C130" s="63" t="s">
        <v>323</v>
      </c>
      <c r="D130" s="189" t="s">
        <v>742</v>
      </c>
      <c r="E130" s="190">
        <v>2</v>
      </c>
      <c r="F130" s="191"/>
      <c r="G130" s="192"/>
    </row>
    <row r="131" spans="1:7" ht="8.4" customHeight="1" x14ac:dyDescent="0.3">
      <c r="A131" s="119"/>
      <c r="B131" s="96"/>
      <c r="C131" s="96"/>
      <c r="D131" s="96"/>
      <c r="E131" s="96"/>
      <c r="F131" s="96"/>
      <c r="G131" s="193"/>
    </row>
    <row r="132" spans="1:7" x14ac:dyDescent="0.3">
      <c r="A132" s="108" t="s">
        <v>1659</v>
      </c>
      <c r="B132" s="63"/>
      <c r="C132" s="229" t="s">
        <v>324</v>
      </c>
      <c r="D132" s="189" t="s">
        <v>742</v>
      </c>
      <c r="E132" s="190">
        <v>2</v>
      </c>
      <c r="F132" s="191"/>
      <c r="G132" s="192"/>
    </row>
    <row r="133" spans="1:7" ht="8.4" customHeight="1" x14ac:dyDescent="0.3">
      <c r="A133" s="119"/>
      <c r="B133" s="96"/>
      <c r="C133" s="96"/>
      <c r="D133" s="96"/>
      <c r="E133" s="96"/>
      <c r="F133" s="96"/>
      <c r="G133" s="193"/>
    </row>
    <row r="134" spans="1:7" x14ac:dyDescent="0.3">
      <c r="A134" s="108" t="s">
        <v>1660</v>
      </c>
      <c r="B134" s="63"/>
      <c r="C134" s="63" t="s">
        <v>325</v>
      </c>
      <c r="D134" s="189" t="s">
        <v>742</v>
      </c>
      <c r="E134" s="190">
        <v>1</v>
      </c>
      <c r="F134" s="191"/>
      <c r="G134" s="192"/>
    </row>
    <row r="135" spans="1:7" ht="8.4" customHeight="1" x14ac:dyDescent="0.3">
      <c r="A135" s="119"/>
      <c r="B135" s="96"/>
      <c r="C135" s="96"/>
      <c r="D135" s="96"/>
      <c r="E135" s="96"/>
      <c r="F135" s="96"/>
      <c r="G135" s="193"/>
    </row>
    <row r="136" spans="1:7" s="353" customFormat="1" ht="36" x14ac:dyDescent="0.3">
      <c r="A136" s="143" t="s">
        <v>1661</v>
      </c>
      <c r="B136" s="63"/>
      <c r="C136" s="122" t="s">
        <v>2164</v>
      </c>
      <c r="D136" s="189"/>
      <c r="E136" s="190"/>
      <c r="F136" s="191"/>
      <c r="G136" s="192"/>
    </row>
    <row r="137" spans="1:7" ht="8.4" customHeight="1" x14ac:dyDescent="0.3">
      <c r="A137" s="119"/>
      <c r="B137" s="96"/>
      <c r="C137" s="96"/>
      <c r="D137" s="96"/>
      <c r="E137" s="96"/>
      <c r="F137" s="96"/>
      <c r="G137" s="193"/>
    </row>
    <row r="138" spans="1:7" x14ac:dyDescent="0.3">
      <c r="A138" s="108" t="s">
        <v>1662</v>
      </c>
      <c r="B138" s="63"/>
      <c r="C138" s="63" t="s">
        <v>326</v>
      </c>
      <c r="D138" s="189" t="s">
        <v>263</v>
      </c>
      <c r="E138" s="190">
        <v>5</v>
      </c>
      <c r="F138" s="191"/>
      <c r="G138" s="192"/>
    </row>
    <row r="139" spans="1:7" ht="8.4" customHeight="1" x14ac:dyDescent="0.3">
      <c r="A139" s="119"/>
      <c r="B139" s="96"/>
      <c r="C139" s="96"/>
      <c r="D139" s="96"/>
      <c r="E139" s="96"/>
      <c r="F139" s="96"/>
      <c r="G139" s="193"/>
    </row>
    <row r="140" spans="1:7" s="353" customFormat="1" ht="24" x14ac:dyDescent="0.3">
      <c r="A140" s="143" t="s">
        <v>1663</v>
      </c>
      <c r="B140" s="63"/>
      <c r="C140" s="122" t="s">
        <v>2165</v>
      </c>
      <c r="D140" s="189"/>
      <c r="E140" s="190"/>
      <c r="F140" s="191"/>
      <c r="G140" s="192"/>
    </row>
    <row r="141" spans="1:7" ht="8.4" customHeight="1" x14ac:dyDescent="0.3">
      <c r="A141" s="119"/>
      <c r="B141" s="96"/>
      <c r="C141" s="96"/>
      <c r="D141" s="96"/>
      <c r="E141" s="96"/>
      <c r="F141" s="96"/>
      <c r="G141" s="193"/>
    </row>
    <row r="142" spans="1:7" ht="67.8" customHeight="1" x14ac:dyDescent="0.3">
      <c r="A142" s="108" t="s">
        <v>1664</v>
      </c>
      <c r="B142" s="63"/>
      <c r="C142" s="63" t="s">
        <v>327</v>
      </c>
      <c r="D142" s="189" t="s">
        <v>742</v>
      </c>
      <c r="E142" s="190">
        <v>4</v>
      </c>
      <c r="F142" s="191"/>
      <c r="G142" s="192"/>
    </row>
    <row r="143" spans="1:7" ht="8.4" customHeight="1" x14ac:dyDescent="0.3">
      <c r="A143" s="119"/>
      <c r="B143" s="96"/>
      <c r="C143" s="96"/>
      <c r="D143" s="96"/>
      <c r="E143" s="96"/>
      <c r="F143" s="96"/>
      <c r="G143" s="193"/>
    </row>
    <row r="144" spans="1:7" ht="57" x14ac:dyDescent="0.3">
      <c r="A144" s="108" t="s">
        <v>1665</v>
      </c>
      <c r="B144" s="63"/>
      <c r="C144" s="229" t="s">
        <v>1666</v>
      </c>
      <c r="D144" s="189" t="s">
        <v>742</v>
      </c>
      <c r="E144" s="190">
        <v>4</v>
      </c>
      <c r="F144" s="191"/>
      <c r="G144" s="192"/>
    </row>
    <row r="145" spans="1:7" ht="8.4" customHeight="1" x14ac:dyDescent="0.3">
      <c r="A145" s="119"/>
      <c r="B145" s="96"/>
      <c r="C145" s="96"/>
      <c r="D145" s="96"/>
      <c r="E145" s="96"/>
      <c r="F145" s="96"/>
      <c r="G145" s="193"/>
    </row>
    <row r="146" spans="1:7" ht="24" customHeight="1" x14ac:dyDescent="0.3">
      <c r="A146" s="108" t="s">
        <v>1667</v>
      </c>
      <c r="B146" s="63"/>
      <c r="C146" s="63" t="s">
        <v>1668</v>
      </c>
      <c r="D146" s="189" t="s">
        <v>742</v>
      </c>
      <c r="E146" s="190">
        <v>2</v>
      </c>
      <c r="F146" s="359"/>
      <c r="G146" s="192"/>
    </row>
    <row r="147" spans="1:7" ht="8.4" customHeight="1" x14ac:dyDescent="0.3">
      <c r="A147" s="119"/>
      <c r="B147" s="96"/>
      <c r="C147" s="96"/>
      <c r="D147" s="96"/>
      <c r="E147" s="96"/>
      <c r="F147" s="96"/>
      <c r="G147" s="193"/>
    </row>
    <row r="148" spans="1:7" x14ac:dyDescent="0.3">
      <c r="A148" s="143" t="s">
        <v>1669</v>
      </c>
      <c r="B148" s="63"/>
      <c r="C148" s="122" t="s">
        <v>328</v>
      </c>
      <c r="D148" s="189"/>
      <c r="E148" s="190"/>
      <c r="F148" s="191"/>
      <c r="G148" s="192"/>
    </row>
    <row r="149" spans="1:7" ht="8.4" customHeight="1" x14ac:dyDescent="0.3">
      <c r="A149" s="119"/>
      <c r="B149" s="96"/>
      <c r="C149" s="96"/>
      <c r="D149" s="96"/>
      <c r="E149" s="96"/>
      <c r="F149" s="96"/>
      <c r="G149" s="193"/>
    </row>
    <row r="150" spans="1:7" s="353" customFormat="1" ht="34.200000000000003" x14ac:dyDescent="0.3">
      <c r="A150" s="108" t="s">
        <v>1670</v>
      </c>
      <c r="B150" s="63" t="s">
        <v>1497</v>
      </c>
      <c r="C150" s="63" t="s">
        <v>1671</v>
      </c>
      <c r="D150" s="189" t="s">
        <v>742</v>
      </c>
      <c r="E150" s="190">
        <v>1</v>
      </c>
      <c r="F150" s="191"/>
      <c r="G150" s="192"/>
    </row>
    <row r="151" spans="1:7" ht="8.4" customHeight="1" x14ac:dyDescent="0.3">
      <c r="A151" s="119"/>
      <c r="B151" s="96"/>
      <c r="C151" s="96"/>
      <c r="D151" s="96"/>
      <c r="E151" s="96"/>
      <c r="F151" s="96"/>
      <c r="G151" s="193"/>
    </row>
    <row r="152" spans="1:7" x14ac:dyDescent="0.3">
      <c r="A152" s="108" t="s">
        <v>1672</v>
      </c>
      <c r="B152" s="63" t="s">
        <v>1497</v>
      </c>
      <c r="C152" s="63" t="s">
        <v>251</v>
      </c>
      <c r="D152" s="189" t="s">
        <v>742</v>
      </c>
      <c r="E152" s="190">
        <v>2</v>
      </c>
      <c r="F152" s="191"/>
      <c r="G152" s="192"/>
    </row>
    <row r="153" spans="1:7" ht="8.4" customHeight="1" x14ac:dyDescent="0.3">
      <c r="A153" s="119"/>
      <c r="B153" s="96"/>
      <c r="C153" s="96"/>
      <c r="D153" s="96"/>
      <c r="E153" s="96"/>
      <c r="F153" s="96"/>
      <c r="G153" s="193"/>
    </row>
    <row r="154" spans="1:7" x14ac:dyDescent="0.3">
      <c r="A154" s="143" t="s">
        <v>1673</v>
      </c>
      <c r="B154" s="63"/>
      <c r="C154" s="122" t="s">
        <v>329</v>
      </c>
      <c r="D154" s="189"/>
      <c r="E154" s="190"/>
      <c r="F154" s="191"/>
      <c r="G154" s="192"/>
    </row>
    <row r="155" spans="1:7" ht="8.4" customHeight="1" x14ac:dyDescent="0.3">
      <c r="A155" s="119"/>
      <c r="B155" s="96"/>
      <c r="C155" s="96"/>
      <c r="D155" s="96"/>
      <c r="E155" s="96"/>
      <c r="F155" s="96"/>
      <c r="G155" s="193"/>
    </row>
    <row r="156" spans="1:7" ht="22.8" x14ac:dyDescent="0.3">
      <c r="A156" s="108" t="s">
        <v>1674</v>
      </c>
      <c r="B156" s="63" t="s">
        <v>1497</v>
      </c>
      <c r="C156" s="63" t="s">
        <v>1675</v>
      </c>
      <c r="D156" s="189" t="s">
        <v>742</v>
      </c>
      <c r="E156" s="190">
        <v>1</v>
      </c>
      <c r="F156" s="191"/>
      <c r="G156" s="192"/>
    </row>
    <row r="157" spans="1:7" ht="8.4" customHeight="1" x14ac:dyDescent="0.3">
      <c r="A157" s="119"/>
      <c r="B157" s="96"/>
      <c r="C157" s="96"/>
      <c r="D157" s="96"/>
      <c r="E157" s="96"/>
      <c r="F157" s="96"/>
      <c r="G157" s="193"/>
    </row>
    <row r="158" spans="1:7" ht="15" customHeight="1" x14ac:dyDescent="0.3">
      <c r="A158" s="108" t="s">
        <v>1676</v>
      </c>
      <c r="B158" s="63" t="s">
        <v>1497</v>
      </c>
      <c r="C158" s="63" t="s">
        <v>267</v>
      </c>
      <c r="D158" s="189" t="s">
        <v>742</v>
      </c>
      <c r="E158" s="190">
        <v>1</v>
      </c>
      <c r="F158" s="191"/>
      <c r="G158" s="192"/>
    </row>
    <row r="159" spans="1:7" ht="8.4" customHeight="1" x14ac:dyDescent="0.3">
      <c r="A159" s="119"/>
      <c r="B159" s="96"/>
      <c r="C159" s="96"/>
      <c r="D159" s="96"/>
      <c r="E159" s="96"/>
      <c r="F159" s="96"/>
      <c r="G159" s="193"/>
    </row>
    <row r="160" spans="1:7" x14ac:dyDescent="0.3">
      <c r="A160" s="143" t="s">
        <v>1677</v>
      </c>
      <c r="B160" s="63"/>
      <c r="C160" s="122" t="s">
        <v>330</v>
      </c>
      <c r="D160" s="189"/>
      <c r="E160" s="190"/>
      <c r="F160" s="191"/>
      <c r="G160" s="192"/>
    </row>
    <row r="161" spans="1:7" ht="8.4" customHeight="1" x14ac:dyDescent="0.3">
      <c r="A161" s="119"/>
      <c r="B161" s="96"/>
      <c r="C161" s="96"/>
      <c r="D161" s="96"/>
      <c r="E161" s="96"/>
      <c r="F161" s="96"/>
      <c r="G161" s="193"/>
    </row>
    <row r="162" spans="1:7" s="353" customFormat="1" ht="114" customHeight="1" x14ac:dyDescent="0.3">
      <c r="A162" s="108" t="s">
        <v>1678</v>
      </c>
      <c r="B162" s="464" t="s">
        <v>1497</v>
      </c>
      <c r="C162" s="108" t="s">
        <v>2166</v>
      </c>
      <c r="D162" s="189" t="s">
        <v>742</v>
      </c>
      <c r="E162" s="190">
        <v>1</v>
      </c>
      <c r="F162" s="191"/>
      <c r="G162" s="192"/>
    </row>
    <row r="163" spans="1:7" ht="8.4" customHeight="1" x14ac:dyDescent="0.3">
      <c r="A163" s="119"/>
      <c r="B163" s="96"/>
      <c r="C163" s="96"/>
      <c r="D163" s="96"/>
      <c r="E163" s="96"/>
      <c r="F163" s="96"/>
      <c r="G163" s="193"/>
    </row>
    <row r="164" spans="1:7" ht="24" x14ac:dyDescent="0.3">
      <c r="A164" s="143" t="s">
        <v>1679</v>
      </c>
      <c r="B164" s="63"/>
      <c r="C164" s="122" t="s">
        <v>331</v>
      </c>
      <c r="D164" s="189"/>
      <c r="E164" s="190"/>
      <c r="F164" s="191"/>
      <c r="G164" s="192"/>
    </row>
    <row r="165" spans="1:7" ht="8.4" customHeight="1" x14ac:dyDescent="0.3">
      <c r="A165" s="119"/>
      <c r="B165" s="96"/>
      <c r="C165" s="96"/>
      <c r="D165" s="96"/>
      <c r="E165" s="96"/>
      <c r="F165" s="96"/>
      <c r="G165" s="193"/>
    </row>
    <row r="166" spans="1:7" s="353" customFormat="1" ht="113.4" customHeight="1" x14ac:dyDescent="0.3">
      <c r="A166" s="108" t="s">
        <v>1680</v>
      </c>
      <c r="B166" s="63" t="s">
        <v>1534</v>
      </c>
      <c r="C166" s="63" t="s">
        <v>2166</v>
      </c>
      <c r="D166" s="189" t="s">
        <v>742</v>
      </c>
      <c r="E166" s="190">
        <v>1</v>
      </c>
      <c r="F166" s="191"/>
      <c r="G166" s="192"/>
    </row>
    <row r="167" spans="1:7" x14ac:dyDescent="0.3">
      <c r="A167" s="123" t="s">
        <v>39</v>
      </c>
      <c r="B167" s="25"/>
      <c r="C167" s="26"/>
      <c r="D167" s="27"/>
      <c r="E167" s="199"/>
      <c r="F167" s="28"/>
      <c r="G167" s="37"/>
    </row>
    <row r="168" spans="1:7" ht="10.199999999999999" customHeight="1" x14ac:dyDescent="0.3">
      <c r="A168" s="9"/>
      <c r="B168" s="9"/>
      <c r="C168" s="30"/>
      <c r="D168" s="9"/>
      <c r="E168" s="9"/>
      <c r="F168" s="9"/>
      <c r="G168" s="9"/>
    </row>
    <row r="169" spans="1:7" x14ac:dyDescent="0.3">
      <c r="A169" s="35" t="str">
        <f>$A$1</f>
        <v xml:space="preserve">TSHIAME WWTW REFURBISHMENT </v>
      </c>
      <c r="B169" s="32"/>
      <c r="C169" s="32"/>
      <c r="D169" s="32"/>
      <c r="E169" s="32"/>
      <c r="F169" s="32"/>
      <c r="G169" s="32"/>
    </row>
    <row r="170" spans="1:7" x14ac:dyDescent="0.3">
      <c r="A170" s="31" t="s">
        <v>40</v>
      </c>
      <c r="B170" s="32"/>
      <c r="C170" s="32"/>
      <c r="D170" s="32"/>
      <c r="E170" s="32"/>
      <c r="F170" s="32"/>
      <c r="G170" s="32"/>
    </row>
    <row r="171" spans="1:7" ht="17.399999999999999" customHeight="1" x14ac:dyDescent="0.3">
      <c r="A171" s="9"/>
      <c r="B171" s="9"/>
      <c r="C171" s="9"/>
      <c r="D171" s="544" t="s">
        <v>185</v>
      </c>
      <c r="E171" s="545" t="s">
        <v>173</v>
      </c>
      <c r="F171" s="545" t="s">
        <v>173</v>
      </c>
      <c r="G171" s="545" t="s">
        <v>173</v>
      </c>
    </row>
    <row r="172" spans="1:7" ht="22.8" x14ac:dyDescent="0.3">
      <c r="A172" s="11" t="s">
        <v>5</v>
      </c>
      <c r="B172" s="11" t="s">
        <v>0</v>
      </c>
      <c r="C172" s="11" t="s">
        <v>1</v>
      </c>
      <c r="D172" s="11" t="s">
        <v>2</v>
      </c>
      <c r="E172" s="4" t="s">
        <v>3</v>
      </c>
      <c r="F172" s="11" t="s">
        <v>6</v>
      </c>
      <c r="G172" s="12" t="s">
        <v>4</v>
      </c>
    </row>
    <row r="173" spans="1:7" x14ac:dyDescent="0.3">
      <c r="A173" s="24" t="s">
        <v>41</v>
      </c>
      <c r="B173" s="25"/>
      <c r="C173" s="26"/>
      <c r="D173" s="27"/>
      <c r="E173" s="199"/>
      <c r="F173" s="28"/>
      <c r="G173" s="29"/>
    </row>
    <row r="174" spans="1:7" ht="8.4" customHeight="1" x14ac:dyDescent="0.3">
      <c r="A174" s="119"/>
      <c r="B174" s="96"/>
      <c r="C174" s="96"/>
      <c r="D174" s="96"/>
      <c r="E174" s="96"/>
      <c r="F174" s="96"/>
      <c r="G174" s="193"/>
    </row>
    <row r="175" spans="1:7" ht="24" x14ac:dyDescent="0.3">
      <c r="A175" s="143" t="s">
        <v>1681</v>
      </c>
      <c r="B175" s="63"/>
      <c r="C175" s="122" t="s">
        <v>332</v>
      </c>
      <c r="D175" s="189"/>
      <c r="E175" s="190"/>
      <c r="F175" s="191"/>
      <c r="G175" s="192"/>
    </row>
    <row r="176" spans="1:7" ht="8.4" customHeight="1" x14ac:dyDescent="0.3">
      <c r="A176" s="119"/>
      <c r="B176" s="96"/>
      <c r="C176" s="96"/>
      <c r="D176" s="96"/>
      <c r="E176" s="96"/>
      <c r="F176" s="96"/>
      <c r="G176" s="193"/>
    </row>
    <row r="177" spans="1:7" x14ac:dyDescent="0.3">
      <c r="A177" s="108" t="s">
        <v>1682</v>
      </c>
      <c r="B177" s="63"/>
      <c r="C177" s="229" t="s">
        <v>333</v>
      </c>
      <c r="D177" s="189" t="s">
        <v>263</v>
      </c>
      <c r="E177" s="190">
        <v>25</v>
      </c>
      <c r="F177" s="191"/>
      <c r="G177" s="192"/>
    </row>
    <row r="178" spans="1:7" ht="8.4" customHeight="1" x14ac:dyDescent="0.3">
      <c r="A178" s="119"/>
      <c r="B178" s="96"/>
      <c r="C178" s="96"/>
      <c r="D178" s="96"/>
      <c r="E178" s="96"/>
      <c r="F178" s="96"/>
      <c r="G178" s="193"/>
    </row>
    <row r="179" spans="1:7" x14ac:dyDescent="0.3">
      <c r="A179" s="108" t="s">
        <v>1683</v>
      </c>
      <c r="B179" s="63"/>
      <c r="C179" s="229" t="s">
        <v>334</v>
      </c>
      <c r="D179" s="189" t="s">
        <v>263</v>
      </c>
      <c r="E179" s="190">
        <v>50</v>
      </c>
      <c r="F179" s="191"/>
      <c r="G179" s="192"/>
    </row>
    <row r="180" spans="1:7" ht="8.4" customHeight="1" x14ac:dyDescent="0.3">
      <c r="A180" s="119"/>
      <c r="B180" s="96"/>
      <c r="C180" s="96"/>
      <c r="D180" s="96"/>
      <c r="E180" s="96"/>
      <c r="F180" s="96"/>
      <c r="G180" s="193"/>
    </row>
    <row r="181" spans="1:7" x14ac:dyDescent="0.3">
      <c r="A181" s="108" t="s">
        <v>1684</v>
      </c>
      <c r="B181" s="63"/>
      <c r="C181" s="229" t="s">
        <v>335</v>
      </c>
      <c r="D181" s="189" t="s">
        <v>263</v>
      </c>
      <c r="E181" s="190">
        <v>50</v>
      </c>
      <c r="F181" s="191"/>
      <c r="G181" s="192"/>
    </row>
    <row r="182" spans="1:7" x14ac:dyDescent="0.3">
      <c r="A182" s="123" t="s">
        <v>62</v>
      </c>
      <c r="B182" s="159"/>
      <c r="C182" s="125"/>
      <c r="D182" s="160"/>
      <c r="E182" s="199"/>
      <c r="F182" s="199"/>
      <c r="G182" s="200"/>
    </row>
    <row r="183" spans="1:7" x14ac:dyDescent="0.3">
      <c r="A183" s="9"/>
      <c r="B183" s="9"/>
      <c r="C183" s="127"/>
      <c r="D183" s="9"/>
      <c r="E183" s="9"/>
      <c r="F183" s="9"/>
      <c r="G183" s="9"/>
    </row>
    <row r="184" spans="1:7" x14ac:dyDescent="0.3">
      <c r="C184" s="127"/>
    </row>
  </sheetData>
  <mergeCells count="5">
    <mergeCell ref="D4:G4"/>
    <mergeCell ref="D46:G46"/>
    <mergeCell ref="D86:G86"/>
    <mergeCell ref="D124:G124"/>
    <mergeCell ref="D171:G171"/>
  </mergeCells>
  <pageMargins left="0.39370078740157483" right="0.31496062992125984" top="0.15748031496062992" bottom="7.874015748031496E-2" header="0" footer="0"/>
  <pageSetup paperSize="9" scale="79" fitToHeight="0" orientation="portrait" r:id="rId1"/>
  <rowBreaks count="4" manualBreakCount="4">
    <brk id="42" max="16383" man="1"/>
    <brk id="82" max="16383" man="1"/>
    <brk id="120" max="16383" man="1"/>
    <brk id="16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E678-36BB-48E7-AD1B-7D8DA0952034}">
  <sheetPr>
    <tabColor rgb="FF00B050"/>
    <pageSetUpPr fitToPage="1"/>
  </sheetPr>
  <dimension ref="A1:J114"/>
  <sheetViews>
    <sheetView view="pageBreakPreview" zoomScale="70" zoomScaleNormal="100" zoomScaleSheetLayoutView="70" workbookViewId="0">
      <selection activeCell="A113" sqref="A113"/>
    </sheetView>
  </sheetViews>
  <sheetFormatPr defaultRowHeight="14.4" x14ac:dyDescent="0.3"/>
  <cols>
    <col min="2" max="2" width="10.21875" bestFit="1" customWidth="1"/>
    <col min="3" max="3" width="55.33203125" customWidth="1"/>
    <col min="4" max="5" width="7.6640625" customWidth="1"/>
    <col min="6" max="6" width="12.44140625" customWidth="1"/>
    <col min="7" max="7" width="18.33203125" customWidth="1"/>
  </cols>
  <sheetData>
    <row r="1" spans="1:10" x14ac:dyDescent="0.3">
      <c r="A1" s="2" t="s">
        <v>63</v>
      </c>
    </row>
    <row r="2" spans="1:10" x14ac:dyDescent="0.3">
      <c r="A2" s="1" t="s">
        <v>40</v>
      </c>
    </row>
    <row r="3" spans="1:10" x14ac:dyDescent="0.3">
      <c r="A3" s="353" t="s">
        <v>2188</v>
      </c>
      <c r="B3" s="1"/>
    </row>
    <row r="4" spans="1:10" x14ac:dyDescent="0.3">
      <c r="A4" s="9"/>
      <c r="B4" s="9"/>
      <c r="C4" s="9"/>
      <c r="D4" s="544" t="s">
        <v>186</v>
      </c>
      <c r="E4" s="545" t="s">
        <v>186</v>
      </c>
      <c r="F4" s="545" t="s">
        <v>186</v>
      </c>
      <c r="G4" s="545" t="s">
        <v>186</v>
      </c>
      <c r="H4" s="3"/>
      <c r="I4" s="3"/>
      <c r="J4" s="3"/>
    </row>
    <row r="5" spans="1:10" ht="22.8" x14ac:dyDescent="0.3">
      <c r="A5" s="4" t="s">
        <v>5</v>
      </c>
      <c r="B5" s="4" t="s">
        <v>0</v>
      </c>
      <c r="C5" s="4" t="s">
        <v>1</v>
      </c>
      <c r="D5" s="4" t="s">
        <v>2</v>
      </c>
      <c r="E5" s="4" t="s">
        <v>3</v>
      </c>
      <c r="F5" s="4" t="s">
        <v>6</v>
      </c>
      <c r="G5" s="355" t="s">
        <v>4</v>
      </c>
      <c r="H5" s="3"/>
      <c r="I5" s="3"/>
      <c r="J5" s="3"/>
    </row>
    <row r="6" spans="1:10" x14ac:dyDescent="0.3">
      <c r="A6" s="143" t="s">
        <v>1685</v>
      </c>
      <c r="B6" s="122"/>
      <c r="C6" s="122" t="s">
        <v>1686</v>
      </c>
      <c r="D6" s="189"/>
      <c r="E6" s="190"/>
      <c r="F6" s="191"/>
      <c r="G6" s="192"/>
    </row>
    <row r="7" spans="1:10" x14ac:dyDescent="0.3">
      <c r="A7" s="119"/>
      <c r="B7" s="96"/>
      <c r="C7" s="96"/>
      <c r="D7" s="96"/>
      <c r="E7" s="96"/>
      <c r="F7" s="96"/>
      <c r="G7" s="193"/>
    </row>
    <row r="8" spans="1:10" x14ac:dyDescent="0.3">
      <c r="A8" s="143" t="s">
        <v>1687</v>
      </c>
      <c r="B8" s="63"/>
      <c r="C8" s="122" t="s">
        <v>337</v>
      </c>
      <c r="D8" s="189"/>
      <c r="E8" s="190"/>
      <c r="F8" s="191"/>
      <c r="G8" s="192"/>
    </row>
    <row r="9" spans="1:10" x14ac:dyDescent="0.3">
      <c r="A9" s="119"/>
      <c r="B9" s="96"/>
      <c r="C9" s="96"/>
      <c r="D9" s="96"/>
      <c r="E9" s="96"/>
      <c r="F9" s="96"/>
      <c r="G9" s="193"/>
    </row>
    <row r="10" spans="1:10" ht="24" x14ac:dyDescent="0.3">
      <c r="A10" s="143" t="s">
        <v>1688</v>
      </c>
      <c r="B10" s="122"/>
      <c r="C10" s="122" t="s">
        <v>338</v>
      </c>
      <c r="D10" s="189"/>
      <c r="E10" s="190"/>
      <c r="F10" s="191"/>
      <c r="G10" s="192"/>
    </row>
    <row r="11" spans="1:10" x14ac:dyDescent="0.3">
      <c r="A11" s="119"/>
      <c r="B11" s="96"/>
      <c r="C11" s="96"/>
      <c r="D11" s="96"/>
      <c r="E11" s="96"/>
      <c r="F11" s="96"/>
      <c r="G11" s="193"/>
    </row>
    <row r="12" spans="1:10" ht="34.200000000000003" x14ac:dyDescent="0.3">
      <c r="A12" s="108" t="s">
        <v>1689</v>
      </c>
      <c r="B12" s="63" t="s">
        <v>1554</v>
      </c>
      <c r="C12" s="63" t="s">
        <v>339</v>
      </c>
      <c r="D12" s="189" t="s">
        <v>742</v>
      </c>
      <c r="E12" s="190">
        <v>1</v>
      </c>
      <c r="F12" s="191"/>
      <c r="G12" s="192"/>
    </row>
    <row r="13" spans="1:10" x14ac:dyDescent="0.3">
      <c r="A13" s="119"/>
      <c r="B13" s="96"/>
      <c r="C13" s="96"/>
      <c r="D13" s="96"/>
      <c r="E13" s="96"/>
      <c r="F13" s="96"/>
      <c r="G13" s="193"/>
    </row>
    <row r="14" spans="1:10" s="353" customFormat="1" x14ac:dyDescent="0.3">
      <c r="A14" s="108" t="s">
        <v>1689</v>
      </c>
      <c r="B14" s="63" t="s">
        <v>1554</v>
      </c>
      <c r="C14" s="63" t="s">
        <v>2167</v>
      </c>
      <c r="D14" s="189" t="s">
        <v>742</v>
      </c>
      <c r="E14" s="190">
        <v>2</v>
      </c>
      <c r="F14" s="191"/>
      <c r="G14" s="192"/>
    </row>
    <row r="15" spans="1:10" x14ac:dyDescent="0.3">
      <c r="A15" s="119"/>
      <c r="B15" s="96"/>
      <c r="C15" s="96"/>
      <c r="D15" s="96"/>
      <c r="E15" s="96"/>
      <c r="F15" s="96"/>
      <c r="G15" s="193"/>
    </row>
    <row r="16" spans="1:10" s="353" customFormat="1" ht="22.8" x14ac:dyDescent="0.3">
      <c r="A16" s="108" t="s">
        <v>1689</v>
      </c>
      <c r="B16" s="63" t="s">
        <v>1554</v>
      </c>
      <c r="C16" s="63" t="s">
        <v>2168</v>
      </c>
      <c r="D16" s="189" t="s">
        <v>263</v>
      </c>
      <c r="E16" s="190">
        <v>66</v>
      </c>
      <c r="F16" s="228"/>
      <c r="G16" s="192"/>
    </row>
    <row r="17" spans="1:7" x14ac:dyDescent="0.3">
      <c r="A17" s="119"/>
      <c r="B17" s="96"/>
      <c r="C17" s="96"/>
      <c r="D17" s="96"/>
      <c r="E17" s="96"/>
      <c r="F17" s="96"/>
      <c r="G17" s="193"/>
    </row>
    <row r="18" spans="1:7" x14ac:dyDescent="0.3">
      <c r="A18" s="143" t="s">
        <v>1690</v>
      </c>
      <c r="B18" s="63"/>
      <c r="C18" s="122" t="s">
        <v>340</v>
      </c>
      <c r="D18" s="189"/>
      <c r="E18" s="190"/>
      <c r="F18" s="228"/>
      <c r="G18" s="192"/>
    </row>
    <row r="19" spans="1:7" x14ac:dyDescent="0.3">
      <c r="A19" s="119"/>
      <c r="B19" s="96"/>
      <c r="C19" s="96"/>
      <c r="D19" s="96"/>
      <c r="E19" s="96"/>
      <c r="F19" s="96"/>
      <c r="G19" s="193"/>
    </row>
    <row r="20" spans="1:7" s="353" customFormat="1" x14ac:dyDescent="0.3">
      <c r="A20" s="108" t="s">
        <v>1691</v>
      </c>
      <c r="B20" s="63" t="s">
        <v>1554</v>
      </c>
      <c r="C20" s="63" t="s">
        <v>2169</v>
      </c>
      <c r="D20" s="189" t="s">
        <v>742</v>
      </c>
      <c r="E20" s="190">
        <v>1</v>
      </c>
      <c r="F20" s="228"/>
      <c r="G20" s="192"/>
    </row>
    <row r="21" spans="1:7" x14ac:dyDescent="0.3">
      <c r="A21" s="119"/>
      <c r="B21" s="96"/>
      <c r="C21" s="96"/>
      <c r="D21" s="96"/>
      <c r="E21" s="96"/>
      <c r="F21" s="96"/>
      <c r="G21" s="193"/>
    </row>
    <row r="22" spans="1:7" s="353" customFormat="1" ht="36" x14ac:dyDescent="0.3">
      <c r="A22" s="143" t="s">
        <v>1692</v>
      </c>
      <c r="B22" s="63"/>
      <c r="C22" s="122" t="s">
        <v>2170</v>
      </c>
      <c r="D22" s="189"/>
      <c r="E22" s="190"/>
      <c r="F22" s="191"/>
      <c r="G22" s="192"/>
    </row>
    <row r="23" spans="1:7" x14ac:dyDescent="0.3">
      <c r="A23" s="119"/>
      <c r="B23" s="96"/>
      <c r="C23" s="96"/>
      <c r="D23" s="96"/>
      <c r="E23" s="96"/>
      <c r="F23" s="96"/>
      <c r="G23" s="193"/>
    </row>
    <row r="24" spans="1:7" x14ac:dyDescent="0.3">
      <c r="A24" s="108" t="s">
        <v>1693</v>
      </c>
      <c r="B24" s="63"/>
      <c r="C24" s="63" t="s">
        <v>341</v>
      </c>
      <c r="D24" s="189" t="s">
        <v>742</v>
      </c>
      <c r="E24" s="190">
        <v>1</v>
      </c>
      <c r="F24" s="191"/>
      <c r="G24" s="192"/>
    </row>
    <row r="25" spans="1:7" x14ac:dyDescent="0.3">
      <c r="A25" s="119"/>
      <c r="B25" s="96"/>
      <c r="C25" s="96"/>
      <c r="D25" s="96"/>
      <c r="E25" s="96"/>
      <c r="F25" s="96"/>
      <c r="G25" s="193"/>
    </row>
    <row r="26" spans="1:7" x14ac:dyDescent="0.3">
      <c r="A26" s="143" t="s">
        <v>1694</v>
      </c>
      <c r="B26" s="63"/>
      <c r="C26" s="122" t="s">
        <v>342</v>
      </c>
      <c r="D26" s="189"/>
      <c r="E26" s="190"/>
      <c r="F26" s="191"/>
      <c r="G26" s="192"/>
    </row>
    <row r="27" spans="1:7" x14ac:dyDescent="0.3">
      <c r="A27" s="119"/>
      <c r="B27" s="96"/>
      <c r="C27" s="96"/>
      <c r="D27" s="96"/>
      <c r="E27" s="96"/>
      <c r="F27" s="96"/>
      <c r="G27" s="193"/>
    </row>
    <row r="28" spans="1:7" s="353" customFormat="1" ht="34.200000000000003" x14ac:dyDescent="0.3">
      <c r="A28" s="108" t="s">
        <v>1695</v>
      </c>
      <c r="B28" s="63" t="s">
        <v>1696</v>
      </c>
      <c r="C28" s="63" t="s">
        <v>1697</v>
      </c>
      <c r="D28" s="189" t="s">
        <v>12</v>
      </c>
      <c r="E28" s="190">
        <v>1</v>
      </c>
      <c r="F28" s="191"/>
      <c r="G28" s="192"/>
    </row>
    <row r="29" spans="1:7" x14ac:dyDescent="0.3">
      <c r="A29" s="119"/>
      <c r="B29" s="96"/>
      <c r="C29" s="96"/>
      <c r="D29" s="96"/>
      <c r="E29" s="96"/>
      <c r="F29" s="96"/>
      <c r="G29" s="193"/>
    </row>
    <row r="30" spans="1:7" x14ac:dyDescent="0.3">
      <c r="A30" s="108" t="s">
        <v>1695</v>
      </c>
      <c r="B30" s="63" t="s">
        <v>1554</v>
      </c>
      <c r="C30" s="63" t="s">
        <v>343</v>
      </c>
      <c r="D30" s="189" t="s">
        <v>12</v>
      </c>
      <c r="E30" s="190">
        <v>1</v>
      </c>
      <c r="F30" s="191"/>
      <c r="G30" s="192"/>
    </row>
    <row r="31" spans="1:7" x14ac:dyDescent="0.3">
      <c r="A31" s="119"/>
      <c r="B31" s="96"/>
      <c r="C31" s="96"/>
      <c r="D31" s="96"/>
      <c r="E31" s="96"/>
      <c r="F31" s="96"/>
      <c r="G31" s="193"/>
    </row>
    <row r="32" spans="1:7" x14ac:dyDescent="0.3">
      <c r="A32" s="143" t="s">
        <v>1698</v>
      </c>
      <c r="B32" s="63"/>
      <c r="C32" s="356" t="s">
        <v>344</v>
      </c>
      <c r="D32" s="189"/>
      <c r="E32" s="190"/>
      <c r="F32" s="191"/>
      <c r="G32" s="192"/>
    </row>
    <row r="33" spans="1:7" x14ac:dyDescent="0.3">
      <c r="A33" s="119"/>
      <c r="B33" s="96"/>
      <c r="C33" s="96"/>
      <c r="D33" s="96"/>
      <c r="E33" s="96"/>
      <c r="F33" s="96"/>
      <c r="G33" s="193"/>
    </row>
    <row r="34" spans="1:7" ht="24" x14ac:dyDescent="0.3">
      <c r="A34" s="143" t="s">
        <v>1699</v>
      </c>
      <c r="B34" s="63"/>
      <c r="C34" s="356" t="s">
        <v>345</v>
      </c>
      <c r="D34" s="189"/>
      <c r="E34" s="190"/>
      <c r="F34" s="191"/>
      <c r="G34" s="192"/>
    </row>
    <row r="35" spans="1:7" x14ac:dyDescent="0.3">
      <c r="A35" s="119"/>
      <c r="B35" s="96"/>
      <c r="C35" s="96"/>
      <c r="D35" s="96"/>
      <c r="E35" s="96"/>
      <c r="F35" s="96"/>
      <c r="G35" s="193"/>
    </row>
    <row r="36" spans="1:7" s="353" customFormat="1" ht="114" x14ac:dyDescent="0.3">
      <c r="A36" s="108" t="s">
        <v>1700</v>
      </c>
      <c r="B36" s="63" t="s">
        <v>1514</v>
      </c>
      <c r="C36" s="63" t="s">
        <v>2171</v>
      </c>
      <c r="D36" s="189" t="s">
        <v>742</v>
      </c>
      <c r="E36" s="190">
        <v>2</v>
      </c>
      <c r="F36" s="191"/>
      <c r="G36" s="192"/>
    </row>
    <row r="37" spans="1:7" x14ac:dyDescent="0.3">
      <c r="A37" s="119"/>
      <c r="B37" s="96"/>
      <c r="C37" s="96"/>
      <c r="D37" s="96"/>
      <c r="E37" s="96"/>
      <c r="F37" s="96"/>
      <c r="G37" s="193"/>
    </row>
    <row r="38" spans="1:7" ht="24" x14ac:dyDescent="0.3">
      <c r="A38" s="143" t="s">
        <v>1701</v>
      </c>
      <c r="B38" s="63"/>
      <c r="C38" s="122" t="s">
        <v>346</v>
      </c>
      <c r="D38" s="189"/>
      <c r="E38" s="190"/>
      <c r="F38" s="191"/>
      <c r="G38" s="192"/>
    </row>
    <row r="39" spans="1:7" x14ac:dyDescent="0.3">
      <c r="A39" s="119"/>
      <c r="B39" s="96"/>
      <c r="C39" s="96"/>
      <c r="D39" s="96"/>
      <c r="E39" s="96"/>
      <c r="F39" s="96"/>
      <c r="G39" s="193"/>
    </row>
    <row r="40" spans="1:7" s="353" customFormat="1" ht="114" x14ac:dyDescent="0.3">
      <c r="A40" s="108" t="s">
        <v>1702</v>
      </c>
      <c r="B40" s="63" t="s">
        <v>1520</v>
      </c>
      <c r="C40" s="63" t="s">
        <v>2171</v>
      </c>
      <c r="D40" s="189" t="s">
        <v>742</v>
      </c>
      <c r="E40" s="190">
        <v>2</v>
      </c>
      <c r="F40" s="191"/>
      <c r="G40" s="192"/>
    </row>
    <row r="41" spans="1:7" ht="8.4" customHeight="1" x14ac:dyDescent="0.3">
      <c r="A41" s="119"/>
      <c r="B41" s="96"/>
      <c r="C41" s="96"/>
      <c r="D41" s="96"/>
      <c r="E41" s="96"/>
      <c r="F41" s="96"/>
      <c r="G41" s="193"/>
    </row>
    <row r="42" spans="1:7" x14ac:dyDescent="0.3">
      <c r="A42" s="24" t="s">
        <v>39</v>
      </c>
      <c r="B42" s="25"/>
      <c r="C42" s="26"/>
      <c r="D42" s="27"/>
      <c r="E42" s="199"/>
      <c r="F42" s="28"/>
      <c r="G42" s="37"/>
    </row>
    <row r="43" spans="1:7" ht="10.199999999999999" customHeight="1" x14ac:dyDescent="0.3">
      <c r="A43" s="9"/>
      <c r="B43" s="9"/>
      <c r="C43" s="30"/>
      <c r="D43" s="9"/>
      <c r="E43" s="9"/>
      <c r="F43" s="9"/>
      <c r="G43" s="9"/>
    </row>
    <row r="44" spans="1:7" x14ac:dyDescent="0.3">
      <c r="A44" s="35" t="str">
        <f>$A$1</f>
        <v xml:space="preserve">TSHIAME WWTW REFURBISHMENT </v>
      </c>
      <c r="B44" s="32"/>
      <c r="C44" s="32"/>
      <c r="D44" s="32"/>
      <c r="E44" s="32"/>
      <c r="F44" s="32"/>
      <c r="G44" s="32"/>
    </row>
    <row r="45" spans="1:7" x14ac:dyDescent="0.3">
      <c r="A45" s="31" t="s">
        <v>40</v>
      </c>
      <c r="B45" s="32"/>
      <c r="C45" s="32"/>
      <c r="D45" s="32"/>
      <c r="E45" s="32"/>
      <c r="F45" s="32"/>
      <c r="G45" s="32"/>
    </row>
    <row r="46" spans="1:7" ht="17.399999999999999" customHeight="1" x14ac:dyDescent="0.3">
      <c r="A46" s="9"/>
      <c r="B46" s="9"/>
      <c r="C46" s="9"/>
      <c r="D46" s="544" t="s">
        <v>186</v>
      </c>
      <c r="E46" s="545" t="s">
        <v>173</v>
      </c>
      <c r="F46" s="545" t="s">
        <v>173</v>
      </c>
      <c r="G46" s="545" t="s">
        <v>173</v>
      </c>
    </row>
    <row r="47" spans="1:7" ht="22.8" x14ac:dyDescent="0.3">
      <c r="A47" s="11" t="s">
        <v>5</v>
      </c>
      <c r="B47" s="11" t="s">
        <v>0</v>
      </c>
      <c r="C47" s="11" t="s">
        <v>1</v>
      </c>
      <c r="D47" s="11" t="s">
        <v>2</v>
      </c>
      <c r="E47" s="4" t="s">
        <v>3</v>
      </c>
      <c r="F47" s="11" t="s">
        <v>6</v>
      </c>
      <c r="G47" s="12" t="s">
        <v>4</v>
      </c>
    </row>
    <row r="48" spans="1:7" x14ac:dyDescent="0.3">
      <c r="A48" s="24" t="s">
        <v>41</v>
      </c>
      <c r="B48" s="25"/>
      <c r="C48" s="26"/>
      <c r="D48" s="27"/>
      <c r="E48" s="199"/>
      <c r="F48" s="28"/>
      <c r="G48" s="29"/>
    </row>
    <row r="49" spans="1:10" ht="8.4" customHeight="1" x14ac:dyDescent="0.3">
      <c r="A49" s="119"/>
      <c r="B49" s="96"/>
      <c r="C49" s="96"/>
      <c r="D49" s="96"/>
      <c r="E49" s="96"/>
      <c r="F49" s="96"/>
      <c r="G49" s="193"/>
    </row>
    <row r="50" spans="1:10" ht="24" x14ac:dyDescent="0.3">
      <c r="A50" s="143" t="s">
        <v>1703</v>
      </c>
      <c r="B50" s="63"/>
      <c r="C50" s="356" t="s">
        <v>347</v>
      </c>
      <c r="D50" s="189"/>
      <c r="E50" s="190"/>
      <c r="F50" s="191"/>
      <c r="G50" s="192"/>
    </row>
    <row r="51" spans="1:10" ht="8.4" customHeight="1" x14ac:dyDescent="0.3">
      <c r="A51" s="119"/>
      <c r="B51" s="96"/>
      <c r="C51" s="96"/>
      <c r="D51" s="96"/>
      <c r="E51" s="96"/>
      <c r="F51" s="96"/>
      <c r="G51" s="193"/>
    </row>
    <row r="52" spans="1:10" s="353" customFormat="1" ht="45.6" x14ac:dyDescent="0.3">
      <c r="A52" s="108" t="s">
        <v>1704</v>
      </c>
      <c r="B52" s="63" t="s">
        <v>1497</v>
      </c>
      <c r="C52" s="63" t="s">
        <v>1705</v>
      </c>
      <c r="D52" s="189" t="s">
        <v>742</v>
      </c>
      <c r="E52" s="190">
        <v>1</v>
      </c>
      <c r="F52" s="191"/>
      <c r="G52" s="192"/>
    </row>
    <row r="53" spans="1:10" ht="8.4" customHeight="1" x14ac:dyDescent="0.3">
      <c r="A53" s="119"/>
      <c r="B53" s="96"/>
      <c r="C53" s="96"/>
      <c r="D53" s="96"/>
      <c r="E53" s="96"/>
      <c r="F53" s="96"/>
      <c r="G53" s="193"/>
    </row>
    <row r="54" spans="1:10" x14ac:dyDescent="0.3">
      <c r="A54" s="108" t="s">
        <v>1706</v>
      </c>
      <c r="B54" s="63" t="s">
        <v>1497</v>
      </c>
      <c r="C54" s="63" t="s">
        <v>251</v>
      </c>
      <c r="D54" s="189" t="s">
        <v>742</v>
      </c>
      <c r="E54" s="190">
        <v>2</v>
      </c>
      <c r="F54" s="191"/>
      <c r="G54" s="192"/>
    </row>
    <row r="55" spans="1:10" x14ac:dyDescent="0.3">
      <c r="A55" s="119"/>
      <c r="B55" s="96"/>
      <c r="C55" s="96"/>
      <c r="D55" s="96"/>
      <c r="E55" s="96"/>
      <c r="F55" s="96"/>
      <c r="G55" s="193"/>
    </row>
    <row r="56" spans="1:10" ht="24" x14ac:dyDescent="0.3">
      <c r="A56" s="143" t="s">
        <v>1707</v>
      </c>
      <c r="B56" s="63"/>
      <c r="C56" s="122" t="s">
        <v>348</v>
      </c>
      <c r="D56" s="189"/>
      <c r="E56" s="190"/>
      <c r="F56" s="191"/>
      <c r="G56" s="192"/>
      <c r="J56" t="s">
        <v>882</v>
      </c>
    </row>
    <row r="57" spans="1:10" ht="8.4" customHeight="1" x14ac:dyDescent="0.3">
      <c r="A57" s="119"/>
      <c r="B57" s="96"/>
      <c r="C57" s="96"/>
      <c r="D57" s="96"/>
      <c r="E57" s="96"/>
      <c r="F57" s="96"/>
      <c r="G57" s="193"/>
    </row>
    <row r="58" spans="1:10" ht="45.6" x14ac:dyDescent="0.3">
      <c r="A58" s="108" t="s">
        <v>1708</v>
      </c>
      <c r="B58" s="63" t="s">
        <v>1534</v>
      </c>
      <c r="C58" s="63" t="s">
        <v>1709</v>
      </c>
      <c r="D58" s="189" t="s">
        <v>742</v>
      </c>
      <c r="E58" s="190">
        <v>1</v>
      </c>
      <c r="F58" s="191"/>
      <c r="G58" s="192"/>
    </row>
    <row r="59" spans="1:10" ht="8.4" customHeight="1" x14ac:dyDescent="0.3">
      <c r="A59" s="119"/>
      <c r="B59" s="96"/>
      <c r="C59" s="96"/>
      <c r="D59" s="96"/>
      <c r="E59" s="96"/>
      <c r="F59" s="96"/>
      <c r="G59" s="193"/>
    </row>
    <row r="60" spans="1:10" x14ac:dyDescent="0.3">
      <c r="A60" s="108" t="s">
        <v>1710</v>
      </c>
      <c r="B60" s="63" t="s">
        <v>1534</v>
      </c>
      <c r="C60" s="63" t="s">
        <v>251</v>
      </c>
      <c r="D60" s="189" t="s">
        <v>742</v>
      </c>
      <c r="E60" s="190">
        <v>2</v>
      </c>
      <c r="F60" s="191"/>
      <c r="G60" s="192"/>
    </row>
    <row r="61" spans="1:10" ht="8.4" customHeight="1" x14ac:dyDescent="0.3">
      <c r="A61" s="119"/>
      <c r="B61" s="96"/>
      <c r="C61" s="96"/>
      <c r="D61" s="96"/>
      <c r="E61" s="96"/>
      <c r="F61" s="96"/>
      <c r="G61" s="193"/>
    </row>
    <row r="62" spans="1:10" ht="24" x14ac:dyDescent="0.3">
      <c r="A62" s="143" t="s">
        <v>1711</v>
      </c>
      <c r="B62" s="63"/>
      <c r="C62" s="122" t="s">
        <v>349</v>
      </c>
      <c r="D62" s="189"/>
      <c r="E62" s="190"/>
      <c r="F62" s="191"/>
      <c r="G62" s="192"/>
    </row>
    <row r="63" spans="1:10" ht="8.4" customHeight="1" x14ac:dyDescent="0.3">
      <c r="A63" s="119"/>
      <c r="B63" s="96"/>
      <c r="C63" s="96"/>
      <c r="D63" s="96"/>
      <c r="E63" s="96"/>
      <c r="F63" s="96"/>
      <c r="G63" s="193"/>
    </row>
    <row r="64" spans="1:10" x14ac:dyDescent="0.3">
      <c r="A64" s="108" t="s">
        <v>1712</v>
      </c>
      <c r="B64" s="63"/>
      <c r="C64" s="63" t="s">
        <v>350</v>
      </c>
      <c r="D64" s="189" t="s">
        <v>742</v>
      </c>
      <c r="E64" s="190">
        <v>3</v>
      </c>
      <c r="F64" s="191"/>
      <c r="G64" s="192"/>
    </row>
    <row r="65" spans="1:7" ht="8.4" customHeight="1" x14ac:dyDescent="0.3">
      <c r="A65" s="119"/>
      <c r="B65" s="96"/>
      <c r="C65" s="96"/>
      <c r="D65" s="96"/>
      <c r="E65" s="96"/>
      <c r="F65" s="96"/>
      <c r="G65" s="193"/>
    </row>
    <row r="66" spans="1:7" x14ac:dyDescent="0.3">
      <c r="A66" s="108" t="s">
        <v>1713</v>
      </c>
      <c r="B66" s="63"/>
      <c r="C66" s="229" t="s">
        <v>351</v>
      </c>
      <c r="D66" s="189" t="s">
        <v>742</v>
      </c>
      <c r="E66" s="190">
        <v>4</v>
      </c>
      <c r="F66" s="191"/>
      <c r="G66" s="192"/>
    </row>
    <row r="67" spans="1:7" ht="8.4" customHeight="1" x14ac:dyDescent="0.3">
      <c r="A67" s="119"/>
      <c r="B67" s="96"/>
      <c r="C67" s="96"/>
      <c r="D67" s="96"/>
      <c r="E67" s="96"/>
      <c r="F67" s="96"/>
      <c r="G67" s="193"/>
    </row>
    <row r="68" spans="1:7" x14ac:dyDescent="0.3">
      <c r="A68" s="108" t="s">
        <v>1714</v>
      </c>
      <c r="B68" s="63"/>
      <c r="C68" s="63" t="s">
        <v>352</v>
      </c>
      <c r="D68" s="189" t="s">
        <v>742</v>
      </c>
      <c r="E68" s="190">
        <v>2</v>
      </c>
      <c r="F68" s="191"/>
      <c r="G68" s="192"/>
    </row>
    <row r="69" spans="1:7" ht="8.4" customHeight="1" x14ac:dyDescent="0.3">
      <c r="A69" s="119"/>
      <c r="B69" s="96"/>
      <c r="C69" s="96"/>
      <c r="D69" s="96"/>
      <c r="E69" s="96"/>
      <c r="F69" s="96"/>
      <c r="G69" s="193"/>
    </row>
    <row r="70" spans="1:7" s="353" customFormat="1" ht="36" x14ac:dyDescent="0.3">
      <c r="A70" s="143" t="s">
        <v>1715</v>
      </c>
      <c r="B70" s="63"/>
      <c r="C70" s="122" t="s">
        <v>2172</v>
      </c>
      <c r="D70" s="189"/>
      <c r="E70" s="190"/>
      <c r="F70" s="228"/>
      <c r="G70" s="192"/>
    </row>
    <row r="71" spans="1:7" ht="8.4" customHeight="1" x14ac:dyDescent="0.3">
      <c r="A71" s="119"/>
      <c r="B71" s="96"/>
      <c r="C71" s="96"/>
      <c r="D71" s="96"/>
      <c r="E71" s="96"/>
      <c r="F71" s="96"/>
      <c r="G71" s="193"/>
    </row>
    <row r="72" spans="1:7" ht="57" x14ac:dyDescent="0.3">
      <c r="A72" s="108" t="s">
        <v>1716</v>
      </c>
      <c r="B72" s="63"/>
      <c r="C72" s="63" t="s">
        <v>353</v>
      </c>
      <c r="D72" s="189" t="s">
        <v>742</v>
      </c>
      <c r="E72" s="190">
        <v>2</v>
      </c>
      <c r="F72" s="228"/>
      <c r="G72" s="192"/>
    </row>
    <row r="73" spans="1:7" ht="8.4" customHeight="1" x14ac:dyDescent="0.3">
      <c r="A73" s="119"/>
      <c r="B73" s="96"/>
      <c r="C73" s="96"/>
      <c r="D73" s="96"/>
      <c r="E73" s="96"/>
      <c r="F73" s="96"/>
      <c r="G73" s="193"/>
    </row>
    <row r="74" spans="1:7" ht="34.200000000000003" x14ac:dyDescent="0.3">
      <c r="A74" s="108" t="s">
        <v>1717</v>
      </c>
      <c r="B74" s="63"/>
      <c r="C74" s="229" t="s">
        <v>1718</v>
      </c>
      <c r="D74" s="189" t="s">
        <v>742</v>
      </c>
      <c r="E74" s="190">
        <v>3</v>
      </c>
      <c r="F74" s="228"/>
      <c r="G74" s="192"/>
    </row>
    <row r="75" spans="1:7" ht="8.4" customHeight="1" x14ac:dyDescent="0.3">
      <c r="A75" s="119"/>
      <c r="B75" s="96"/>
      <c r="C75" s="96"/>
      <c r="D75" s="96"/>
      <c r="E75" s="96"/>
      <c r="F75" s="96"/>
      <c r="G75" s="193"/>
    </row>
    <row r="76" spans="1:7" ht="22.8" x14ac:dyDescent="0.3">
      <c r="A76" s="108" t="s">
        <v>1719</v>
      </c>
      <c r="B76" s="63"/>
      <c r="C76" s="63" t="s">
        <v>1720</v>
      </c>
      <c r="D76" s="189" t="s">
        <v>742</v>
      </c>
      <c r="E76" s="190">
        <v>2</v>
      </c>
      <c r="F76" s="191"/>
      <c r="G76" s="192"/>
    </row>
    <row r="77" spans="1:7" ht="8.4" customHeight="1" x14ac:dyDescent="0.3">
      <c r="A77" s="119"/>
      <c r="B77" s="96"/>
      <c r="C77" s="96"/>
      <c r="D77" s="96"/>
      <c r="E77" s="96"/>
      <c r="F77" s="96"/>
      <c r="G77" s="193"/>
    </row>
    <row r="78" spans="1:7" s="353" customFormat="1" ht="36" x14ac:dyDescent="0.3">
      <c r="A78" s="143" t="s">
        <v>1721</v>
      </c>
      <c r="B78" s="63"/>
      <c r="C78" s="122" t="s">
        <v>2173</v>
      </c>
      <c r="D78" s="189"/>
      <c r="E78" s="190"/>
      <c r="F78" s="191"/>
      <c r="G78" s="192"/>
    </row>
    <row r="79" spans="1:7" ht="8.4" customHeight="1" x14ac:dyDescent="0.3">
      <c r="A79" s="119"/>
      <c r="B79" s="96"/>
      <c r="C79" s="96"/>
      <c r="D79" s="96"/>
      <c r="E79" s="96"/>
      <c r="F79" s="96"/>
      <c r="G79" s="193"/>
    </row>
    <row r="80" spans="1:7" ht="22.8" x14ac:dyDescent="0.3">
      <c r="A80" s="108" t="s">
        <v>1722</v>
      </c>
      <c r="B80" s="63"/>
      <c r="C80" s="63" t="s">
        <v>354</v>
      </c>
      <c r="D80" s="189" t="s">
        <v>12</v>
      </c>
      <c r="E80" s="190">
        <v>1</v>
      </c>
      <c r="F80" s="191"/>
      <c r="G80" s="192"/>
    </row>
    <row r="81" spans="1:7" ht="8.4" customHeight="1" x14ac:dyDescent="0.3">
      <c r="A81" s="119"/>
      <c r="B81" s="96"/>
      <c r="C81" s="96"/>
      <c r="D81" s="96"/>
      <c r="E81" s="96"/>
      <c r="F81" s="96"/>
      <c r="G81" s="193"/>
    </row>
    <row r="82" spans="1:7" x14ac:dyDescent="0.3">
      <c r="A82" s="143" t="s">
        <v>1723</v>
      </c>
      <c r="B82" s="63"/>
      <c r="C82" s="356" t="s">
        <v>355</v>
      </c>
      <c r="D82" s="189"/>
      <c r="E82" s="190"/>
      <c r="F82" s="191"/>
      <c r="G82" s="192"/>
    </row>
    <row r="83" spans="1:7" ht="8.4" customHeight="1" x14ac:dyDescent="0.3">
      <c r="A83" s="119"/>
      <c r="B83" s="96"/>
      <c r="C83" s="96"/>
      <c r="D83" s="96"/>
      <c r="E83" s="96"/>
      <c r="F83" s="96"/>
      <c r="G83" s="193"/>
    </row>
    <row r="84" spans="1:7" s="353" customFormat="1" ht="67.2" customHeight="1" x14ac:dyDescent="0.3">
      <c r="A84" s="108" t="s">
        <v>1724</v>
      </c>
      <c r="B84" s="63"/>
      <c r="C84" s="63" t="s">
        <v>253</v>
      </c>
      <c r="D84" s="189" t="s">
        <v>742</v>
      </c>
      <c r="E84" s="190">
        <v>1</v>
      </c>
      <c r="F84" s="191"/>
      <c r="G84" s="192"/>
    </row>
    <row r="85" spans="1:7" ht="8.4" customHeight="1" x14ac:dyDescent="0.3">
      <c r="A85" s="119"/>
      <c r="B85" s="96"/>
      <c r="C85" s="96"/>
      <c r="D85" s="96"/>
      <c r="E85" s="96"/>
      <c r="F85" s="96"/>
      <c r="G85" s="193"/>
    </row>
    <row r="86" spans="1:7" ht="68.400000000000006" x14ac:dyDescent="0.3">
      <c r="A86" s="108" t="s">
        <v>1725</v>
      </c>
      <c r="B86" s="63"/>
      <c r="C86" s="63" t="s">
        <v>254</v>
      </c>
      <c r="D86" s="189" t="s">
        <v>742</v>
      </c>
      <c r="E86" s="190">
        <v>1</v>
      </c>
      <c r="F86" s="191"/>
      <c r="G86" s="192"/>
    </row>
    <row r="87" spans="1:7" ht="8.4" customHeight="1" x14ac:dyDescent="0.3">
      <c r="A87" s="119"/>
      <c r="B87" s="96"/>
      <c r="C87" s="96"/>
      <c r="D87" s="96"/>
      <c r="E87" s="96"/>
      <c r="F87" s="96"/>
      <c r="G87" s="193"/>
    </row>
    <row r="88" spans="1:7" x14ac:dyDescent="0.3">
      <c r="A88" s="108" t="s">
        <v>1726</v>
      </c>
      <c r="B88" s="63"/>
      <c r="C88" s="229" t="s">
        <v>356</v>
      </c>
      <c r="D88" s="189" t="s">
        <v>742</v>
      </c>
      <c r="E88" s="190">
        <v>1</v>
      </c>
      <c r="F88" s="191"/>
      <c r="G88" s="192"/>
    </row>
    <row r="89" spans="1:7" ht="8.4" customHeight="1" x14ac:dyDescent="0.3">
      <c r="A89" s="119"/>
      <c r="B89" s="96"/>
      <c r="C89" s="96"/>
      <c r="D89" s="96"/>
      <c r="E89" s="96"/>
      <c r="F89" s="96"/>
      <c r="G89" s="193"/>
    </row>
    <row r="90" spans="1:7" x14ac:dyDescent="0.3">
      <c r="A90" s="108" t="s">
        <v>1727</v>
      </c>
      <c r="B90" s="63"/>
      <c r="C90" s="229" t="s">
        <v>357</v>
      </c>
      <c r="D90" s="189" t="s">
        <v>742</v>
      </c>
      <c r="E90" s="190">
        <v>2</v>
      </c>
      <c r="F90" s="191"/>
      <c r="G90" s="192"/>
    </row>
    <row r="91" spans="1:7" ht="8.4" customHeight="1" x14ac:dyDescent="0.3">
      <c r="A91" s="119"/>
      <c r="B91" s="96"/>
      <c r="C91" s="96"/>
      <c r="D91" s="96"/>
      <c r="E91" s="96"/>
      <c r="F91" s="96"/>
      <c r="G91" s="193"/>
    </row>
    <row r="92" spans="1:7" x14ac:dyDescent="0.3">
      <c r="A92" s="24" t="s">
        <v>39</v>
      </c>
      <c r="B92" s="25"/>
      <c r="C92" s="26"/>
      <c r="D92" s="27"/>
      <c r="E92" s="199"/>
      <c r="F92" s="28"/>
      <c r="G92" s="37"/>
    </row>
    <row r="93" spans="1:7" ht="10.199999999999999" customHeight="1" x14ac:dyDescent="0.3">
      <c r="A93" s="9"/>
      <c r="B93" s="9"/>
      <c r="C93" s="30"/>
      <c r="D93" s="9"/>
      <c r="E93" s="9"/>
      <c r="F93" s="9"/>
      <c r="G93" s="9"/>
    </row>
    <row r="94" spans="1:7" x14ac:dyDescent="0.3">
      <c r="A94" s="35" t="str">
        <f>$A$1</f>
        <v xml:space="preserve">TSHIAME WWTW REFURBISHMENT </v>
      </c>
      <c r="B94" s="32"/>
      <c r="C94" s="32"/>
      <c r="D94" s="32"/>
      <c r="E94" s="32"/>
      <c r="F94" s="32"/>
      <c r="G94" s="32"/>
    </row>
    <row r="95" spans="1:7" x14ac:dyDescent="0.3">
      <c r="A95" s="31" t="s">
        <v>40</v>
      </c>
      <c r="B95" s="32"/>
      <c r="C95" s="32"/>
      <c r="D95" s="32"/>
      <c r="E95" s="32"/>
      <c r="F95" s="32"/>
      <c r="G95" s="32"/>
    </row>
    <row r="96" spans="1:7" ht="17.399999999999999" customHeight="1" x14ac:dyDescent="0.3">
      <c r="A96" s="9"/>
      <c r="B96" s="9"/>
      <c r="C96" s="9"/>
      <c r="D96" s="544" t="s">
        <v>186</v>
      </c>
      <c r="E96" s="545" t="s">
        <v>173</v>
      </c>
      <c r="F96" s="545" t="s">
        <v>173</v>
      </c>
      <c r="G96" s="545" t="s">
        <v>173</v>
      </c>
    </row>
    <row r="97" spans="1:7" ht="22.8" x14ac:dyDescent="0.3">
      <c r="A97" s="11" t="s">
        <v>5</v>
      </c>
      <c r="B97" s="11" t="s">
        <v>0</v>
      </c>
      <c r="C97" s="11" t="s">
        <v>1</v>
      </c>
      <c r="D97" s="11" t="s">
        <v>2</v>
      </c>
      <c r="E97" s="4" t="s">
        <v>3</v>
      </c>
      <c r="F97" s="11" t="s">
        <v>6</v>
      </c>
      <c r="G97" s="12" t="s">
        <v>4</v>
      </c>
    </row>
    <row r="98" spans="1:7" x14ac:dyDescent="0.3">
      <c r="A98" s="24" t="s">
        <v>41</v>
      </c>
      <c r="B98" s="25"/>
      <c r="C98" s="26"/>
      <c r="D98" s="27"/>
      <c r="E98" s="199"/>
      <c r="F98" s="28"/>
      <c r="G98" s="29"/>
    </row>
    <row r="99" spans="1:7" ht="8.4" customHeight="1" x14ac:dyDescent="0.3">
      <c r="A99" s="119"/>
      <c r="B99" s="96"/>
      <c r="C99" s="96"/>
      <c r="D99" s="96"/>
      <c r="E99" s="96"/>
      <c r="F99" s="96"/>
      <c r="G99" s="193"/>
    </row>
    <row r="100" spans="1:7" ht="24" x14ac:dyDescent="0.3">
      <c r="A100" s="143" t="s">
        <v>1728</v>
      </c>
      <c r="B100" s="63"/>
      <c r="C100" s="356" t="s">
        <v>358</v>
      </c>
      <c r="D100" s="189"/>
      <c r="E100" s="190"/>
      <c r="F100" s="191"/>
      <c r="G100" s="192"/>
    </row>
    <row r="101" spans="1:7" x14ac:dyDescent="0.3">
      <c r="A101" s="119"/>
      <c r="B101" s="96"/>
      <c r="C101" s="96"/>
      <c r="D101" s="96"/>
      <c r="E101" s="96"/>
      <c r="F101" s="96"/>
      <c r="G101" s="193"/>
    </row>
    <row r="102" spans="1:7" ht="68.400000000000006" x14ac:dyDescent="0.3">
      <c r="A102" s="108" t="s">
        <v>1729</v>
      </c>
      <c r="B102" s="63"/>
      <c r="C102" s="63" t="s">
        <v>253</v>
      </c>
      <c r="D102" s="189" t="s">
        <v>742</v>
      </c>
      <c r="E102" s="190">
        <v>1</v>
      </c>
      <c r="F102" s="191"/>
      <c r="G102" s="192"/>
    </row>
    <row r="103" spans="1:7" x14ac:dyDescent="0.3">
      <c r="A103" s="119"/>
      <c r="B103" s="96"/>
      <c r="C103" s="96"/>
      <c r="D103" s="96"/>
      <c r="E103" s="96"/>
      <c r="F103" s="96"/>
      <c r="G103" s="193"/>
    </row>
    <row r="104" spans="1:7" ht="68.400000000000006" x14ac:dyDescent="0.3">
      <c r="A104" s="108" t="s">
        <v>1730</v>
      </c>
      <c r="B104" s="63"/>
      <c r="C104" s="63" t="s">
        <v>254</v>
      </c>
      <c r="D104" s="189" t="s">
        <v>742</v>
      </c>
      <c r="E104" s="190">
        <v>1</v>
      </c>
      <c r="F104" s="191"/>
      <c r="G104" s="192"/>
    </row>
    <row r="105" spans="1:7" x14ac:dyDescent="0.3">
      <c r="A105" s="119"/>
      <c r="B105" s="96"/>
      <c r="C105" s="96"/>
      <c r="D105" s="96"/>
      <c r="E105" s="96"/>
      <c r="F105" s="96"/>
      <c r="G105" s="193"/>
    </row>
    <row r="106" spans="1:7" x14ac:dyDescent="0.3">
      <c r="A106" s="108" t="s">
        <v>1731</v>
      </c>
      <c r="B106" s="63"/>
      <c r="C106" s="229" t="s">
        <v>356</v>
      </c>
      <c r="D106" s="189" t="s">
        <v>742</v>
      </c>
      <c r="E106" s="190">
        <v>2</v>
      </c>
      <c r="F106" s="191"/>
      <c r="G106" s="192"/>
    </row>
    <row r="107" spans="1:7" x14ac:dyDescent="0.3">
      <c r="A107" s="119"/>
      <c r="B107" s="96"/>
      <c r="C107" s="96"/>
      <c r="D107" s="96"/>
      <c r="E107" s="96"/>
      <c r="F107" s="96"/>
      <c r="G107" s="193"/>
    </row>
    <row r="108" spans="1:7" x14ac:dyDescent="0.3">
      <c r="A108" s="108" t="s">
        <v>1732</v>
      </c>
      <c r="B108" s="63"/>
      <c r="C108" s="229" t="s">
        <v>357</v>
      </c>
      <c r="D108" s="189" t="s">
        <v>742</v>
      </c>
      <c r="E108" s="190">
        <v>2</v>
      </c>
      <c r="F108" s="191"/>
      <c r="G108" s="192"/>
    </row>
    <row r="109" spans="1:7" x14ac:dyDescent="0.3">
      <c r="A109" s="119"/>
      <c r="B109" s="96"/>
      <c r="C109" s="96"/>
      <c r="D109" s="96"/>
      <c r="E109" s="96"/>
      <c r="F109" s="96"/>
      <c r="G109" s="193"/>
    </row>
    <row r="110" spans="1:7" x14ac:dyDescent="0.3">
      <c r="A110" s="108" t="s">
        <v>1732</v>
      </c>
      <c r="B110" s="63"/>
      <c r="C110" s="229" t="s">
        <v>359</v>
      </c>
      <c r="D110" s="189" t="s">
        <v>1733</v>
      </c>
      <c r="E110" s="190">
        <v>5</v>
      </c>
      <c r="F110" s="191"/>
      <c r="G110" s="192"/>
    </row>
    <row r="111" spans="1:7" x14ac:dyDescent="0.3">
      <c r="A111" s="119"/>
      <c r="B111" s="96"/>
      <c r="C111" s="96"/>
      <c r="D111" s="96"/>
      <c r="E111" s="96"/>
      <c r="F111" s="96"/>
      <c r="G111" s="193"/>
    </row>
    <row r="112" spans="1:7" x14ac:dyDescent="0.3">
      <c r="A112" s="123" t="s">
        <v>62</v>
      </c>
      <c r="B112" s="159"/>
      <c r="C112" s="125"/>
      <c r="D112" s="160"/>
      <c r="E112" s="199"/>
      <c r="F112" s="199"/>
      <c r="G112" s="200"/>
    </row>
    <row r="113" spans="1:7" x14ac:dyDescent="0.3">
      <c r="A113" s="9"/>
      <c r="B113" s="9"/>
      <c r="C113" s="127"/>
      <c r="D113" s="9"/>
      <c r="E113" s="9"/>
      <c r="F113" s="9"/>
      <c r="G113" s="9"/>
    </row>
    <row r="114" spans="1:7" x14ac:dyDescent="0.3">
      <c r="C114" s="127"/>
    </row>
  </sheetData>
  <mergeCells count="3">
    <mergeCell ref="D4:G4"/>
    <mergeCell ref="D46:G46"/>
    <mergeCell ref="D96:G96"/>
  </mergeCells>
  <pageMargins left="0.39370078740157483" right="0.31496062992125984" top="0.15748031496062992" bottom="7.874015748031496E-2" header="0" footer="0"/>
  <pageSetup paperSize="9" scale="79" fitToHeight="0" orientation="portrait" r:id="rId1"/>
  <rowBreaks count="2" manualBreakCount="2">
    <brk id="42" max="6" man="1"/>
    <brk id="92" max="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910CE-609C-4EE5-B197-7688EC46CDD7}">
  <sheetPr>
    <tabColor rgb="FF00B050"/>
    <pageSetUpPr fitToPage="1"/>
  </sheetPr>
  <dimension ref="A1:J117"/>
  <sheetViews>
    <sheetView view="pageBreakPreview" zoomScale="70" zoomScaleNormal="100" zoomScaleSheetLayoutView="70" workbookViewId="0">
      <pane ySplit="5" topLeftCell="A6" activePane="bottomLeft" state="frozen"/>
      <selection pane="bottomLeft" activeCell="A6" sqref="A6"/>
    </sheetView>
  </sheetViews>
  <sheetFormatPr defaultRowHeight="14.4" x14ac:dyDescent="0.3"/>
  <cols>
    <col min="1" max="1" width="7.44140625" customWidth="1"/>
    <col min="2" max="2" width="11.21875" customWidth="1"/>
    <col min="3" max="3" width="59.5546875" customWidth="1"/>
    <col min="4" max="4" width="8.5546875" customWidth="1"/>
    <col min="5" max="5" width="8.5546875" style="353" customWidth="1"/>
    <col min="6" max="6" width="12.44140625" customWidth="1"/>
    <col min="7" max="7" width="18.33203125" customWidth="1"/>
  </cols>
  <sheetData>
    <row r="1" spans="1:10" x14ac:dyDescent="0.3">
      <c r="A1" s="2" t="s">
        <v>63</v>
      </c>
    </row>
    <row r="2" spans="1:10" x14ac:dyDescent="0.3">
      <c r="A2" s="1" t="s">
        <v>40</v>
      </c>
    </row>
    <row r="3" spans="1:10" x14ac:dyDescent="0.3">
      <c r="A3" s="353" t="s">
        <v>2188</v>
      </c>
      <c r="B3" s="1"/>
    </row>
    <row r="4" spans="1:10" x14ac:dyDescent="0.3">
      <c r="A4" s="9"/>
      <c r="B4" s="9"/>
      <c r="C4" s="9"/>
      <c r="D4" s="544" t="s">
        <v>187</v>
      </c>
      <c r="E4" s="545" t="s">
        <v>187</v>
      </c>
      <c r="F4" s="545" t="s">
        <v>187</v>
      </c>
      <c r="G4" s="545" t="s">
        <v>187</v>
      </c>
      <c r="H4" s="3"/>
      <c r="I4" s="3"/>
      <c r="J4" s="3"/>
    </row>
    <row r="5" spans="1:10" ht="22.8" x14ac:dyDescent="0.3">
      <c r="A5" s="4" t="s">
        <v>5</v>
      </c>
      <c r="B5" s="4" t="s">
        <v>0</v>
      </c>
      <c r="C5" s="4" t="s">
        <v>1</v>
      </c>
      <c r="D5" s="4" t="s">
        <v>2</v>
      </c>
      <c r="E5" s="4" t="s">
        <v>3</v>
      </c>
      <c r="F5" s="4" t="s">
        <v>6</v>
      </c>
      <c r="G5" s="355" t="s">
        <v>4</v>
      </c>
      <c r="H5" s="3"/>
      <c r="I5" s="3"/>
      <c r="J5" s="3"/>
    </row>
    <row r="6" spans="1:10" x14ac:dyDescent="0.3">
      <c r="A6" s="143" t="s">
        <v>1734</v>
      </c>
      <c r="B6" s="122"/>
      <c r="C6" s="122" t="s">
        <v>1735</v>
      </c>
      <c r="D6" s="189"/>
      <c r="E6" s="190"/>
      <c r="F6" s="191"/>
      <c r="G6" s="192"/>
    </row>
    <row r="7" spans="1:10" ht="9" customHeight="1" x14ac:dyDescent="0.3">
      <c r="A7" s="119"/>
      <c r="B7" s="96"/>
      <c r="C7" s="96"/>
      <c r="D7" s="96"/>
      <c r="E7" s="96"/>
      <c r="F7" s="96"/>
      <c r="G7" s="193"/>
    </row>
    <row r="8" spans="1:10" x14ac:dyDescent="0.3">
      <c r="A8" s="143" t="s">
        <v>1736</v>
      </c>
      <c r="B8" s="63"/>
      <c r="C8" s="122" t="s">
        <v>362</v>
      </c>
      <c r="D8" s="189"/>
      <c r="E8" s="190"/>
      <c r="F8" s="191"/>
      <c r="G8" s="192"/>
    </row>
    <row r="9" spans="1:10" ht="9" customHeight="1" x14ac:dyDescent="0.3">
      <c r="A9" s="119"/>
      <c r="B9" s="96"/>
      <c r="C9" s="96"/>
      <c r="D9" s="96"/>
      <c r="E9" s="96"/>
      <c r="F9" s="96"/>
      <c r="G9" s="193"/>
    </row>
    <row r="10" spans="1:10" x14ac:dyDescent="0.3">
      <c r="A10" s="108"/>
      <c r="B10" s="122"/>
      <c r="C10" s="356" t="s">
        <v>363</v>
      </c>
      <c r="D10" s="189"/>
      <c r="E10" s="190"/>
      <c r="F10" s="191"/>
      <c r="G10" s="192"/>
    </row>
    <row r="11" spans="1:10" ht="9" customHeight="1" x14ac:dyDescent="0.3">
      <c r="A11" s="119"/>
      <c r="B11" s="96"/>
      <c r="C11" s="96"/>
      <c r="D11" s="96"/>
      <c r="E11" s="96"/>
      <c r="F11" s="96"/>
      <c r="G11" s="193"/>
    </row>
    <row r="12" spans="1:10" x14ac:dyDescent="0.3">
      <c r="A12" s="108" t="s">
        <v>1737</v>
      </c>
      <c r="B12" s="63"/>
      <c r="C12" s="63" t="s">
        <v>364</v>
      </c>
      <c r="D12" s="189" t="s">
        <v>742</v>
      </c>
      <c r="E12" s="190">
        <v>1</v>
      </c>
      <c r="F12" s="191"/>
      <c r="G12" s="192"/>
    </row>
    <row r="13" spans="1:10" ht="9" customHeight="1" x14ac:dyDescent="0.3">
      <c r="A13" s="119"/>
      <c r="B13" s="96"/>
      <c r="C13" s="96"/>
      <c r="D13" s="96"/>
      <c r="E13" s="96"/>
      <c r="F13" s="96"/>
      <c r="G13" s="193"/>
    </row>
    <row r="14" spans="1:10" x14ac:dyDescent="0.3">
      <c r="A14" s="108" t="s">
        <v>1738</v>
      </c>
      <c r="B14" s="63"/>
      <c r="C14" s="63" t="s">
        <v>365</v>
      </c>
      <c r="D14" s="189" t="s">
        <v>742</v>
      </c>
      <c r="E14" s="190">
        <v>64</v>
      </c>
      <c r="F14" s="191"/>
      <c r="G14" s="192"/>
    </row>
    <row r="15" spans="1:10" ht="9" customHeight="1" x14ac:dyDescent="0.3">
      <c r="A15" s="119"/>
      <c r="B15" s="96"/>
      <c r="C15" s="96"/>
      <c r="D15" s="96"/>
      <c r="E15" s="96"/>
      <c r="F15" s="96"/>
      <c r="G15" s="193"/>
    </row>
    <row r="16" spans="1:10" ht="24" x14ac:dyDescent="0.3">
      <c r="A16" s="143" t="s">
        <v>1739</v>
      </c>
      <c r="B16" s="63"/>
      <c r="C16" s="122" t="s">
        <v>366</v>
      </c>
      <c r="D16" s="189"/>
      <c r="E16" s="190"/>
      <c r="F16" s="228"/>
      <c r="G16" s="192"/>
    </row>
    <row r="17" spans="1:7" ht="9" customHeight="1" x14ac:dyDescent="0.3">
      <c r="A17" s="119"/>
      <c r="B17" s="96"/>
      <c r="C17" s="96"/>
      <c r="D17" s="96"/>
      <c r="E17" s="96"/>
      <c r="F17" s="96"/>
      <c r="G17" s="193"/>
    </row>
    <row r="18" spans="1:7" x14ac:dyDescent="0.3">
      <c r="A18" s="108" t="s">
        <v>1740</v>
      </c>
      <c r="B18" s="63"/>
      <c r="C18" s="63" t="s">
        <v>1741</v>
      </c>
      <c r="D18" s="189" t="s">
        <v>742</v>
      </c>
      <c r="E18" s="190">
        <v>1</v>
      </c>
      <c r="F18" s="228"/>
      <c r="G18" s="192"/>
    </row>
    <row r="19" spans="1:7" ht="9" customHeight="1" x14ac:dyDescent="0.3">
      <c r="A19" s="119"/>
      <c r="B19" s="96"/>
      <c r="C19" s="96"/>
      <c r="D19" s="96"/>
      <c r="E19" s="96"/>
      <c r="F19" s="96"/>
      <c r="G19" s="193"/>
    </row>
    <row r="20" spans="1:7" ht="24" x14ac:dyDescent="0.3">
      <c r="A20" s="143" t="s">
        <v>1742</v>
      </c>
      <c r="B20" s="63"/>
      <c r="C20" s="356" t="s">
        <v>367</v>
      </c>
      <c r="D20" s="189"/>
      <c r="E20" s="190"/>
      <c r="F20" s="228"/>
      <c r="G20" s="192"/>
    </row>
    <row r="21" spans="1:7" ht="9" customHeight="1" x14ac:dyDescent="0.3">
      <c r="A21" s="119"/>
      <c r="B21" s="96"/>
      <c r="C21" s="96"/>
      <c r="D21" s="96"/>
      <c r="E21" s="96"/>
      <c r="F21" s="96"/>
      <c r="G21" s="193"/>
    </row>
    <row r="22" spans="1:7" ht="15" customHeight="1" x14ac:dyDescent="0.3">
      <c r="A22" s="108" t="s">
        <v>1743</v>
      </c>
      <c r="B22" s="63"/>
      <c r="C22" s="229" t="s">
        <v>368</v>
      </c>
      <c r="D22" s="189" t="s">
        <v>263</v>
      </c>
      <c r="E22" s="190"/>
      <c r="F22" s="191"/>
      <c r="G22" s="192"/>
    </row>
    <row r="23" spans="1:7" ht="9" customHeight="1" x14ac:dyDescent="0.3">
      <c r="A23" s="119"/>
      <c r="B23" s="96"/>
      <c r="C23" s="96"/>
      <c r="D23" s="96"/>
      <c r="E23" s="96"/>
      <c r="F23" s="96"/>
      <c r="G23" s="193"/>
    </row>
    <row r="24" spans="1:7" ht="15" customHeight="1" x14ac:dyDescent="0.3">
      <c r="A24" s="108" t="s">
        <v>1744</v>
      </c>
      <c r="B24" s="63"/>
      <c r="C24" s="229" t="s">
        <v>369</v>
      </c>
      <c r="D24" s="189" t="s">
        <v>263</v>
      </c>
      <c r="E24" s="190"/>
      <c r="F24" s="191"/>
      <c r="G24" s="192"/>
    </row>
    <row r="25" spans="1:7" ht="9" customHeight="1" x14ac:dyDescent="0.3">
      <c r="A25" s="119"/>
      <c r="B25" s="96"/>
      <c r="C25" s="96"/>
      <c r="D25" s="96"/>
      <c r="E25" s="96"/>
      <c r="F25" s="96"/>
      <c r="G25" s="193"/>
    </row>
    <row r="26" spans="1:7" ht="34.200000000000003" x14ac:dyDescent="0.3">
      <c r="A26" s="108" t="s">
        <v>1745</v>
      </c>
      <c r="B26" s="63"/>
      <c r="C26" s="229" t="s">
        <v>370</v>
      </c>
      <c r="D26" s="189" t="s">
        <v>742</v>
      </c>
      <c r="E26" s="190">
        <v>1</v>
      </c>
      <c r="F26" s="191"/>
      <c r="G26" s="192"/>
    </row>
    <row r="27" spans="1:7" ht="9" customHeight="1" x14ac:dyDescent="0.3">
      <c r="A27" s="119"/>
      <c r="B27" s="96"/>
      <c r="C27" s="96"/>
      <c r="D27" s="96"/>
      <c r="E27" s="96"/>
      <c r="F27" s="96"/>
      <c r="G27" s="193"/>
    </row>
    <row r="28" spans="1:7" ht="22.8" x14ac:dyDescent="0.3">
      <c r="A28" s="108" t="s">
        <v>1746</v>
      </c>
      <c r="B28" s="63"/>
      <c r="C28" s="229" t="s">
        <v>371</v>
      </c>
      <c r="D28" s="189" t="s">
        <v>742</v>
      </c>
      <c r="E28" s="190">
        <v>1</v>
      </c>
      <c r="F28" s="191"/>
      <c r="G28" s="192"/>
    </row>
    <row r="29" spans="1:7" ht="9" customHeight="1" x14ac:dyDescent="0.3">
      <c r="A29" s="119"/>
      <c r="B29" s="96"/>
      <c r="C29" s="96"/>
      <c r="D29" s="96"/>
      <c r="E29" s="96"/>
      <c r="F29" s="96"/>
      <c r="G29" s="193"/>
    </row>
    <row r="30" spans="1:7" ht="22.8" x14ac:dyDescent="0.3">
      <c r="A30" s="108" t="s">
        <v>1747</v>
      </c>
      <c r="B30" s="63"/>
      <c r="C30" s="229" t="s">
        <v>372</v>
      </c>
      <c r="D30" s="189" t="s">
        <v>742</v>
      </c>
      <c r="E30" s="190">
        <v>1</v>
      </c>
      <c r="F30" s="191"/>
      <c r="G30" s="192"/>
    </row>
    <row r="31" spans="1:7" ht="9" customHeight="1" x14ac:dyDescent="0.3">
      <c r="A31" s="119"/>
      <c r="B31" s="96"/>
      <c r="C31" s="96"/>
      <c r="D31" s="96"/>
      <c r="E31" s="96"/>
      <c r="F31" s="96"/>
      <c r="G31" s="193"/>
    </row>
    <row r="32" spans="1:7" ht="24" x14ac:dyDescent="0.3">
      <c r="A32" s="143" t="s">
        <v>1748</v>
      </c>
      <c r="B32" s="63"/>
      <c r="C32" s="356" t="s">
        <v>355</v>
      </c>
      <c r="D32" s="189"/>
      <c r="E32" s="190"/>
      <c r="F32" s="191"/>
      <c r="G32" s="192"/>
    </row>
    <row r="33" spans="1:7" ht="9" customHeight="1" x14ac:dyDescent="0.3">
      <c r="A33" s="119"/>
      <c r="B33" s="96"/>
      <c r="C33" s="96"/>
      <c r="D33" s="96"/>
      <c r="E33" s="96"/>
      <c r="F33" s="96"/>
      <c r="G33" s="193"/>
    </row>
    <row r="34" spans="1:7" ht="66.599999999999994" customHeight="1" x14ac:dyDescent="0.3">
      <c r="A34" s="108" t="s">
        <v>1749</v>
      </c>
      <c r="B34" s="63"/>
      <c r="C34" s="63" t="s">
        <v>373</v>
      </c>
      <c r="D34" s="189" t="s">
        <v>742</v>
      </c>
      <c r="E34" s="190">
        <v>1</v>
      </c>
      <c r="F34" s="191"/>
      <c r="G34" s="192"/>
    </row>
    <row r="35" spans="1:7" ht="9" customHeight="1" x14ac:dyDescent="0.3">
      <c r="A35" s="119"/>
      <c r="B35" s="96"/>
      <c r="C35" s="96"/>
      <c r="D35" s="96"/>
      <c r="E35" s="96"/>
      <c r="F35" s="96"/>
      <c r="G35" s="193"/>
    </row>
    <row r="36" spans="1:7" ht="66.599999999999994" customHeight="1" x14ac:dyDescent="0.3">
      <c r="A36" s="108" t="s">
        <v>1750</v>
      </c>
      <c r="B36" s="63"/>
      <c r="C36" s="63" t="s">
        <v>374</v>
      </c>
      <c r="D36" s="189" t="s">
        <v>742</v>
      </c>
      <c r="E36" s="190">
        <v>1</v>
      </c>
      <c r="F36" s="191"/>
      <c r="G36" s="192"/>
    </row>
    <row r="37" spans="1:7" ht="9" customHeight="1" x14ac:dyDescent="0.3">
      <c r="A37" s="119"/>
      <c r="B37" s="96"/>
      <c r="C37" s="96"/>
      <c r="D37" s="96"/>
      <c r="E37" s="96"/>
      <c r="F37" s="96"/>
      <c r="G37" s="193"/>
    </row>
    <row r="38" spans="1:7" x14ac:dyDescent="0.3">
      <c r="A38" s="108" t="s">
        <v>1751</v>
      </c>
      <c r="B38" s="63"/>
      <c r="C38" s="229" t="s">
        <v>356</v>
      </c>
      <c r="D38" s="189" t="s">
        <v>742</v>
      </c>
      <c r="E38" s="190">
        <v>2</v>
      </c>
      <c r="F38" s="191"/>
      <c r="G38" s="192"/>
    </row>
    <row r="39" spans="1:7" ht="9" customHeight="1" x14ac:dyDescent="0.3">
      <c r="A39" s="119"/>
      <c r="B39" s="96"/>
      <c r="C39" s="96"/>
      <c r="D39" s="96"/>
      <c r="E39" s="96"/>
      <c r="F39" s="96"/>
      <c r="G39" s="193"/>
    </row>
    <row r="40" spans="1:7" x14ac:dyDescent="0.3">
      <c r="A40" s="108" t="s">
        <v>1752</v>
      </c>
      <c r="B40" s="63"/>
      <c r="C40" s="229" t="s">
        <v>357</v>
      </c>
      <c r="D40" s="189" t="s">
        <v>742</v>
      </c>
      <c r="E40" s="190">
        <v>2</v>
      </c>
      <c r="F40" s="191"/>
      <c r="G40" s="192"/>
    </row>
    <row r="41" spans="1:7" ht="9" customHeight="1" x14ac:dyDescent="0.3">
      <c r="A41" s="119"/>
      <c r="B41" s="96"/>
      <c r="C41" s="96"/>
      <c r="D41" s="96"/>
      <c r="E41" s="96"/>
      <c r="F41" s="96"/>
      <c r="G41" s="193"/>
    </row>
    <row r="42" spans="1:7" ht="24" x14ac:dyDescent="0.3">
      <c r="A42" s="143" t="s">
        <v>1753</v>
      </c>
      <c r="B42" s="63"/>
      <c r="C42" s="356" t="s">
        <v>358</v>
      </c>
      <c r="D42" s="189"/>
      <c r="E42" s="190"/>
      <c r="F42" s="191"/>
      <c r="G42" s="192"/>
    </row>
    <row r="43" spans="1:7" ht="9" customHeight="1" x14ac:dyDescent="0.3">
      <c r="A43" s="119"/>
      <c r="B43" s="96"/>
      <c r="C43" s="96"/>
      <c r="D43" s="96"/>
      <c r="E43" s="96"/>
      <c r="F43" s="96"/>
      <c r="G43" s="193"/>
    </row>
    <row r="44" spans="1:7" ht="66.599999999999994" customHeight="1" x14ac:dyDescent="0.3">
      <c r="A44" s="108" t="s">
        <v>1754</v>
      </c>
      <c r="B44" s="63"/>
      <c r="C44" s="63" t="s">
        <v>373</v>
      </c>
      <c r="D44" s="189" t="s">
        <v>742</v>
      </c>
      <c r="E44" s="190">
        <v>1</v>
      </c>
      <c r="F44" s="191"/>
      <c r="G44" s="192"/>
    </row>
    <row r="45" spans="1:7" ht="9" customHeight="1" x14ac:dyDescent="0.3">
      <c r="A45" s="119"/>
      <c r="B45" s="96"/>
      <c r="C45" s="96"/>
      <c r="D45" s="96"/>
      <c r="E45" s="96"/>
      <c r="F45" s="96"/>
      <c r="G45" s="193"/>
    </row>
    <row r="46" spans="1:7" ht="70.2" customHeight="1" x14ac:dyDescent="0.3">
      <c r="A46" s="108" t="s">
        <v>1755</v>
      </c>
      <c r="B46" s="63"/>
      <c r="C46" s="63" t="s">
        <v>374</v>
      </c>
      <c r="D46" s="189" t="s">
        <v>742</v>
      </c>
      <c r="E46" s="190">
        <v>1</v>
      </c>
      <c r="F46" s="191"/>
      <c r="G46" s="192"/>
    </row>
    <row r="47" spans="1:7" ht="9" customHeight="1" x14ac:dyDescent="0.3">
      <c r="A47" s="119"/>
      <c r="B47" s="96"/>
      <c r="C47" s="96"/>
      <c r="D47" s="96"/>
      <c r="E47" s="96"/>
      <c r="F47" s="96"/>
      <c r="G47" s="193"/>
    </row>
    <row r="48" spans="1:7" x14ac:dyDescent="0.3">
      <c r="A48" s="108" t="s">
        <v>1756</v>
      </c>
      <c r="B48" s="63"/>
      <c r="C48" s="229" t="s">
        <v>356</v>
      </c>
      <c r="D48" s="189" t="s">
        <v>742</v>
      </c>
      <c r="E48" s="190">
        <v>2</v>
      </c>
      <c r="F48" s="191"/>
      <c r="G48" s="192"/>
    </row>
    <row r="49" spans="1:7" ht="9" customHeight="1" x14ac:dyDescent="0.3">
      <c r="A49" s="119"/>
      <c r="B49" s="96"/>
      <c r="C49" s="96"/>
      <c r="D49" s="96"/>
      <c r="E49" s="96"/>
      <c r="F49" s="96"/>
      <c r="G49" s="193"/>
    </row>
    <row r="50" spans="1:7" x14ac:dyDescent="0.3">
      <c r="A50" s="108" t="s">
        <v>1757</v>
      </c>
      <c r="B50" s="63"/>
      <c r="C50" s="229" t="s">
        <v>357</v>
      </c>
      <c r="D50" s="189" t="s">
        <v>742</v>
      </c>
      <c r="E50" s="190">
        <v>2</v>
      </c>
      <c r="F50" s="191"/>
      <c r="G50" s="192"/>
    </row>
    <row r="51" spans="1:7" ht="9" customHeight="1" x14ac:dyDescent="0.3">
      <c r="A51" s="119"/>
      <c r="B51" s="96"/>
      <c r="C51" s="96"/>
      <c r="D51" s="96"/>
      <c r="E51" s="96"/>
      <c r="F51" s="96"/>
      <c r="G51" s="193"/>
    </row>
    <row r="52" spans="1:7" x14ac:dyDescent="0.3">
      <c r="A52" s="108" t="s">
        <v>1758</v>
      </c>
      <c r="B52" s="63"/>
      <c r="C52" s="229" t="s">
        <v>359</v>
      </c>
      <c r="D52" s="189" t="s">
        <v>1733</v>
      </c>
      <c r="E52" s="190">
        <v>5</v>
      </c>
      <c r="F52" s="191"/>
      <c r="G52" s="192"/>
    </row>
    <row r="53" spans="1:7" ht="8.4" customHeight="1" x14ac:dyDescent="0.3">
      <c r="A53" s="119"/>
      <c r="B53" s="96"/>
      <c r="C53" s="96"/>
      <c r="D53" s="96"/>
      <c r="E53" s="96"/>
      <c r="F53" s="96"/>
      <c r="G53" s="193"/>
    </row>
    <row r="54" spans="1:7" x14ac:dyDescent="0.3">
      <c r="A54" s="24" t="s">
        <v>39</v>
      </c>
      <c r="B54" s="25"/>
      <c r="C54" s="26"/>
      <c r="D54" s="27"/>
      <c r="E54" s="199"/>
      <c r="F54" s="28"/>
      <c r="G54" s="37"/>
    </row>
    <row r="55" spans="1:7" ht="10.199999999999999" customHeight="1" x14ac:dyDescent="0.3">
      <c r="A55" s="9"/>
      <c r="B55" s="9"/>
      <c r="C55" s="30"/>
      <c r="D55" s="9"/>
      <c r="E55" s="9"/>
      <c r="F55" s="9"/>
      <c r="G55" s="9"/>
    </row>
    <row r="56" spans="1:7" x14ac:dyDescent="0.3">
      <c r="A56" s="35" t="str">
        <f>$A$1</f>
        <v xml:space="preserve">TSHIAME WWTW REFURBISHMENT </v>
      </c>
      <c r="B56" s="32"/>
      <c r="C56" s="32"/>
      <c r="D56" s="32"/>
      <c r="E56" s="32"/>
      <c r="F56" s="32"/>
      <c r="G56" s="32"/>
    </row>
    <row r="57" spans="1:7" x14ac:dyDescent="0.3">
      <c r="A57" s="31" t="s">
        <v>40</v>
      </c>
      <c r="B57" s="32"/>
      <c r="C57" s="32"/>
      <c r="D57" s="32"/>
      <c r="E57" s="32"/>
      <c r="F57" s="32"/>
      <c r="G57" s="32"/>
    </row>
    <row r="58" spans="1:7" ht="17.399999999999999" customHeight="1" x14ac:dyDescent="0.3">
      <c r="A58" s="9"/>
      <c r="B58" s="9"/>
      <c r="C58" s="9"/>
      <c r="D58" s="544" t="s">
        <v>187</v>
      </c>
      <c r="E58" s="545" t="s">
        <v>173</v>
      </c>
      <c r="F58" s="545" t="s">
        <v>173</v>
      </c>
      <c r="G58" s="545" t="s">
        <v>173</v>
      </c>
    </row>
    <row r="59" spans="1:7" ht="22.8" x14ac:dyDescent="0.3">
      <c r="A59" s="11" t="s">
        <v>5</v>
      </c>
      <c r="B59" s="11" t="s">
        <v>0</v>
      </c>
      <c r="C59" s="11" t="s">
        <v>1</v>
      </c>
      <c r="D59" s="11" t="s">
        <v>2</v>
      </c>
      <c r="E59" s="4" t="s">
        <v>3</v>
      </c>
      <c r="F59" s="11" t="s">
        <v>6</v>
      </c>
      <c r="G59" s="12" t="s">
        <v>4</v>
      </c>
    </row>
    <row r="60" spans="1:7" x14ac:dyDescent="0.3">
      <c r="A60" s="24" t="s">
        <v>41</v>
      </c>
      <c r="B60" s="25"/>
      <c r="C60" s="26"/>
      <c r="D60" s="27"/>
      <c r="E60" s="199"/>
      <c r="F60" s="28"/>
      <c r="G60" s="29"/>
    </row>
    <row r="61" spans="1:7" ht="9" customHeight="1" x14ac:dyDescent="0.3">
      <c r="A61" s="119"/>
      <c r="B61" s="96"/>
      <c r="C61" s="96"/>
      <c r="D61" s="96"/>
      <c r="E61" s="96"/>
      <c r="F61" s="96"/>
      <c r="G61" s="193"/>
    </row>
    <row r="62" spans="1:7" x14ac:dyDescent="0.3">
      <c r="A62" s="143" t="s">
        <v>1759</v>
      </c>
      <c r="B62" s="63"/>
      <c r="C62" s="122" t="s">
        <v>375</v>
      </c>
      <c r="D62" s="189"/>
      <c r="E62" s="190"/>
      <c r="F62" s="191"/>
      <c r="G62" s="192"/>
    </row>
    <row r="63" spans="1:7" ht="9" customHeight="1" x14ac:dyDescent="0.3">
      <c r="A63" s="119"/>
      <c r="B63" s="96"/>
      <c r="C63" s="96"/>
      <c r="D63" s="96"/>
      <c r="E63" s="96"/>
      <c r="F63" s="96"/>
      <c r="G63" s="193"/>
    </row>
    <row r="64" spans="1:7" x14ac:dyDescent="0.3">
      <c r="A64" s="108" t="s">
        <v>1760</v>
      </c>
      <c r="B64" s="63"/>
      <c r="C64" s="122" t="s">
        <v>376</v>
      </c>
      <c r="D64" s="189"/>
      <c r="E64" s="190"/>
      <c r="F64" s="191"/>
      <c r="G64" s="192"/>
    </row>
    <row r="65" spans="1:7" ht="9" customHeight="1" x14ac:dyDescent="0.3">
      <c r="A65" s="119"/>
      <c r="B65" s="96"/>
      <c r="C65" s="96"/>
      <c r="D65" s="96"/>
      <c r="E65" s="96"/>
      <c r="F65" s="96"/>
      <c r="G65" s="193"/>
    </row>
    <row r="66" spans="1:7" ht="113.4" customHeight="1" x14ac:dyDescent="0.3">
      <c r="A66" s="108" t="s">
        <v>1761</v>
      </c>
      <c r="B66" s="63" t="s">
        <v>1497</v>
      </c>
      <c r="C66" s="63" t="s">
        <v>377</v>
      </c>
      <c r="D66" s="189" t="s">
        <v>742</v>
      </c>
      <c r="E66" s="190">
        <v>1</v>
      </c>
      <c r="F66" s="191"/>
      <c r="G66" s="192"/>
    </row>
    <row r="67" spans="1:7" ht="9" customHeight="1" x14ac:dyDescent="0.3">
      <c r="A67" s="119"/>
      <c r="B67" s="96"/>
      <c r="C67" s="96"/>
      <c r="D67" s="96"/>
      <c r="E67" s="96"/>
      <c r="F67" s="96"/>
      <c r="G67" s="193"/>
    </row>
    <row r="68" spans="1:7" x14ac:dyDescent="0.3">
      <c r="A68" s="143" t="s">
        <v>1762</v>
      </c>
      <c r="B68" s="63"/>
      <c r="C68" s="122" t="s">
        <v>378</v>
      </c>
      <c r="D68" s="189"/>
      <c r="E68" s="190"/>
      <c r="F68" s="191"/>
      <c r="G68" s="192"/>
    </row>
    <row r="69" spans="1:7" ht="9" customHeight="1" x14ac:dyDescent="0.3">
      <c r="A69" s="119"/>
      <c r="B69" s="96"/>
      <c r="C69" s="96"/>
      <c r="D69" s="96"/>
      <c r="E69" s="96"/>
      <c r="F69" s="96"/>
      <c r="G69" s="193"/>
    </row>
    <row r="70" spans="1:7" ht="115.8" customHeight="1" x14ac:dyDescent="0.3">
      <c r="A70" s="108" t="s">
        <v>1763</v>
      </c>
      <c r="B70" s="63" t="s">
        <v>1534</v>
      </c>
      <c r="C70" s="63" t="s">
        <v>2193</v>
      </c>
      <c r="D70" s="189" t="s">
        <v>742</v>
      </c>
      <c r="E70" s="190">
        <v>1</v>
      </c>
      <c r="F70" s="228"/>
      <c r="G70" s="192"/>
    </row>
    <row r="71" spans="1:7" ht="9" customHeight="1" x14ac:dyDescent="0.3">
      <c r="A71" s="119"/>
      <c r="B71" s="96"/>
      <c r="C71" s="96"/>
      <c r="D71" s="96"/>
      <c r="E71" s="96"/>
      <c r="F71" s="96"/>
      <c r="G71" s="193"/>
    </row>
    <row r="72" spans="1:7" x14ac:dyDescent="0.3">
      <c r="A72" s="143" t="s">
        <v>1764</v>
      </c>
      <c r="B72" s="63"/>
      <c r="C72" s="122" t="s">
        <v>361</v>
      </c>
      <c r="D72" s="189"/>
      <c r="E72" s="190"/>
      <c r="F72" s="228"/>
      <c r="G72" s="192"/>
    </row>
    <row r="73" spans="1:7" ht="9" customHeight="1" x14ac:dyDescent="0.3">
      <c r="A73" s="119"/>
      <c r="B73" s="96"/>
      <c r="C73" s="96"/>
      <c r="D73" s="96"/>
      <c r="E73" s="96"/>
      <c r="F73" s="96"/>
      <c r="G73" s="193"/>
    </row>
    <row r="74" spans="1:7" x14ac:dyDescent="0.3">
      <c r="A74" s="143" t="s">
        <v>1765</v>
      </c>
      <c r="B74" s="63"/>
      <c r="C74" s="122" t="s">
        <v>1766</v>
      </c>
      <c r="D74" s="189"/>
      <c r="E74" s="190"/>
      <c r="F74" s="228"/>
      <c r="G74" s="192"/>
    </row>
    <row r="75" spans="1:7" ht="9" customHeight="1" x14ac:dyDescent="0.3">
      <c r="A75" s="119"/>
      <c r="B75" s="96"/>
      <c r="C75" s="96"/>
      <c r="D75" s="96"/>
      <c r="E75" s="96"/>
      <c r="F75" s="96"/>
      <c r="G75" s="193"/>
    </row>
    <row r="76" spans="1:7" s="353" customFormat="1" ht="91.8" customHeight="1" x14ac:dyDescent="0.3">
      <c r="A76" s="108" t="s">
        <v>1767</v>
      </c>
      <c r="B76" s="63" t="s">
        <v>1514</v>
      </c>
      <c r="C76" s="63" t="s">
        <v>2174</v>
      </c>
      <c r="D76" s="189" t="s">
        <v>742</v>
      </c>
      <c r="E76" s="190">
        <v>2</v>
      </c>
      <c r="F76" s="191"/>
      <c r="G76" s="192"/>
    </row>
    <row r="77" spans="1:7" ht="9" customHeight="1" x14ac:dyDescent="0.3">
      <c r="A77" s="349"/>
      <c r="B77" s="157"/>
      <c r="C77" s="157"/>
      <c r="D77" s="195"/>
      <c r="E77" s="196"/>
      <c r="F77" s="197"/>
      <c r="G77" s="198"/>
    </row>
    <row r="78" spans="1:7" x14ac:dyDescent="0.3">
      <c r="A78" s="143" t="s">
        <v>1767</v>
      </c>
      <c r="B78" s="63"/>
      <c r="C78" s="122" t="s">
        <v>1768</v>
      </c>
      <c r="D78" s="189"/>
      <c r="E78" s="190"/>
      <c r="F78" s="191"/>
      <c r="G78" s="192"/>
    </row>
    <row r="79" spans="1:7" ht="9" customHeight="1" x14ac:dyDescent="0.3">
      <c r="A79" s="349"/>
      <c r="B79" s="157"/>
      <c r="C79" s="157"/>
      <c r="D79" s="195"/>
      <c r="E79" s="196"/>
      <c r="F79" s="197"/>
      <c r="G79" s="198"/>
    </row>
    <row r="80" spans="1:7" s="353" customFormat="1" ht="91.8" customHeight="1" x14ac:dyDescent="0.3">
      <c r="A80" s="108" t="s">
        <v>1769</v>
      </c>
      <c r="B80" s="63" t="s">
        <v>1520</v>
      </c>
      <c r="C80" s="63" t="s">
        <v>2174</v>
      </c>
      <c r="D80" s="189" t="s">
        <v>742</v>
      </c>
      <c r="E80" s="190">
        <v>2</v>
      </c>
      <c r="F80" s="191"/>
      <c r="G80" s="192"/>
    </row>
    <row r="81" spans="1:7" ht="9" customHeight="1" x14ac:dyDescent="0.3">
      <c r="A81" s="119"/>
      <c r="B81" s="96"/>
      <c r="C81" s="96"/>
      <c r="D81" s="96"/>
      <c r="E81" s="96"/>
      <c r="F81" s="96"/>
      <c r="G81" s="193"/>
    </row>
    <row r="82" spans="1:7" s="353" customFormat="1" ht="24" x14ac:dyDescent="0.3">
      <c r="A82" s="143" t="s">
        <v>1770</v>
      </c>
      <c r="B82" s="63"/>
      <c r="C82" s="122" t="s">
        <v>2175</v>
      </c>
      <c r="D82" s="189"/>
      <c r="E82" s="190"/>
      <c r="F82" s="191"/>
      <c r="G82" s="192"/>
    </row>
    <row r="83" spans="1:7" ht="9" customHeight="1" x14ac:dyDescent="0.3">
      <c r="A83" s="119"/>
      <c r="B83" s="96"/>
      <c r="C83" s="96"/>
      <c r="D83" s="96"/>
      <c r="E83" s="96"/>
      <c r="F83" s="96"/>
      <c r="G83" s="193"/>
    </row>
    <row r="84" spans="1:7" ht="34.200000000000003" x14ac:dyDescent="0.3">
      <c r="A84" s="108" t="s">
        <v>1771</v>
      </c>
      <c r="B84" s="63"/>
      <c r="C84" s="63" t="s">
        <v>379</v>
      </c>
      <c r="D84" s="189" t="s">
        <v>742</v>
      </c>
      <c r="E84" s="190">
        <v>2</v>
      </c>
      <c r="F84" s="191"/>
      <c r="G84" s="192"/>
    </row>
    <row r="85" spans="1:7" ht="9" customHeight="1" x14ac:dyDescent="0.3">
      <c r="A85" s="119"/>
      <c r="B85" s="96"/>
      <c r="C85" s="96"/>
      <c r="D85" s="96"/>
      <c r="E85" s="96"/>
      <c r="F85" s="96"/>
      <c r="G85" s="193"/>
    </row>
    <row r="86" spans="1:7" ht="49.8" customHeight="1" x14ac:dyDescent="0.3">
      <c r="A86" s="108" t="s">
        <v>1772</v>
      </c>
      <c r="B86" s="63"/>
      <c r="C86" s="63" t="s">
        <v>380</v>
      </c>
      <c r="D86" s="189" t="s">
        <v>742</v>
      </c>
      <c r="E86" s="190">
        <v>2</v>
      </c>
      <c r="F86" s="191"/>
      <c r="G86" s="192"/>
    </row>
    <row r="87" spans="1:7" ht="9" customHeight="1" x14ac:dyDescent="0.3">
      <c r="A87" s="119"/>
      <c r="B87" s="96"/>
      <c r="C87" s="96"/>
      <c r="D87" s="96"/>
      <c r="E87" s="96"/>
      <c r="F87" s="96"/>
      <c r="G87" s="193"/>
    </row>
    <row r="88" spans="1:7" s="353" customFormat="1" ht="24" x14ac:dyDescent="0.3">
      <c r="A88" s="143" t="s">
        <v>1773</v>
      </c>
      <c r="B88" s="63"/>
      <c r="C88" s="122" t="s">
        <v>2175</v>
      </c>
      <c r="D88" s="189"/>
      <c r="E88" s="190"/>
      <c r="F88" s="191"/>
      <c r="G88" s="192"/>
    </row>
    <row r="89" spans="1:7" ht="9" customHeight="1" x14ac:dyDescent="0.3">
      <c r="A89" s="119"/>
      <c r="B89" s="96"/>
      <c r="C89" s="96"/>
      <c r="D89" s="96"/>
      <c r="E89" s="96"/>
      <c r="F89" s="96"/>
      <c r="G89" s="193"/>
    </row>
    <row r="90" spans="1:7" ht="22.8" customHeight="1" x14ac:dyDescent="0.3">
      <c r="A90" s="108" t="s">
        <v>1774</v>
      </c>
      <c r="B90" s="63"/>
      <c r="C90" s="63" t="s">
        <v>381</v>
      </c>
      <c r="D90" s="189" t="s">
        <v>12</v>
      </c>
      <c r="E90" s="190">
        <v>1</v>
      </c>
      <c r="F90" s="191"/>
      <c r="G90" s="192"/>
    </row>
    <row r="91" spans="1:7" ht="9" customHeight="1" x14ac:dyDescent="0.3">
      <c r="A91" s="119"/>
      <c r="B91" s="96"/>
      <c r="C91" s="96"/>
      <c r="D91" s="96"/>
      <c r="E91" s="96"/>
      <c r="F91" s="96"/>
      <c r="G91" s="193"/>
    </row>
    <row r="92" spans="1:7" ht="34.799999999999997" customHeight="1" x14ac:dyDescent="0.3">
      <c r="A92" s="108" t="s">
        <v>1775</v>
      </c>
      <c r="B92" s="63"/>
      <c r="C92" s="63" t="s">
        <v>1776</v>
      </c>
      <c r="D92" s="189" t="s">
        <v>12</v>
      </c>
      <c r="E92" s="190">
        <v>1</v>
      </c>
      <c r="F92" s="191"/>
      <c r="G92" s="192"/>
    </row>
    <row r="93" spans="1:7" ht="8.4" customHeight="1" x14ac:dyDescent="0.3">
      <c r="A93" s="119"/>
      <c r="B93" s="96"/>
      <c r="C93" s="96"/>
      <c r="D93" s="96"/>
      <c r="E93" s="96"/>
      <c r="F93" s="96"/>
      <c r="G93" s="193"/>
    </row>
    <row r="94" spans="1:7" x14ac:dyDescent="0.3">
      <c r="A94" s="24" t="s">
        <v>39</v>
      </c>
      <c r="B94" s="25"/>
      <c r="C94" s="26"/>
      <c r="D94" s="27"/>
      <c r="E94" s="199"/>
      <c r="F94" s="28"/>
      <c r="G94" s="37"/>
    </row>
    <row r="95" spans="1:7" ht="10.199999999999999" customHeight="1" x14ac:dyDescent="0.3">
      <c r="A95" s="9"/>
      <c r="B95" s="9"/>
      <c r="C95" s="30"/>
      <c r="D95" s="9"/>
      <c r="E95" s="9"/>
      <c r="F95" s="9"/>
      <c r="G95" s="9"/>
    </row>
    <row r="96" spans="1:7" x14ac:dyDescent="0.3">
      <c r="A96" s="35" t="str">
        <f>$A$1</f>
        <v xml:space="preserve">TSHIAME WWTW REFURBISHMENT </v>
      </c>
      <c r="B96" s="32"/>
      <c r="C96" s="32"/>
      <c r="D96" s="32"/>
      <c r="E96" s="32"/>
      <c r="F96" s="32"/>
      <c r="G96" s="32"/>
    </row>
    <row r="97" spans="1:7" x14ac:dyDescent="0.3">
      <c r="A97" s="31" t="s">
        <v>40</v>
      </c>
      <c r="B97" s="32"/>
      <c r="C97" s="32"/>
      <c r="D97" s="32"/>
      <c r="E97" s="32"/>
      <c r="F97" s="32"/>
      <c r="G97" s="32"/>
    </row>
    <row r="98" spans="1:7" ht="17.399999999999999" customHeight="1" x14ac:dyDescent="0.3">
      <c r="A98" s="9"/>
      <c r="B98" s="9"/>
      <c r="C98" s="9"/>
      <c r="D98" s="544" t="s">
        <v>187</v>
      </c>
      <c r="E98" s="545" t="s">
        <v>173</v>
      </c>
      <c r="F98" s="545" t="s">
        <v>173</v>
      </c>
      <c r="G98" s="545" t="s">
        <v>173</v>
      </c>
    </row>
    <row r="99" spans="1:7" ht="22.8" x14ac:dyDescent="0.3">
      <c r="A99" s="11" t="s">
        <v>5</v>
      </c>
      <c r="B99" s="11" t="s">
        <v>0</v>
      </c>
      <c r="C99" s="11" t="s">
        <v>1</v>
      </c>
      <c r="D99" s="11" t="s">
        <v>2</v>
      </c>
      <c r="E99" s="4" t="s">
        <v>3</v>
      </c>
      <c r="F99" s="11" t="s">
        <v>6</v>
      </c>
      <c r="G99" s="12" t="s">
        <v>4</v>
      </c>
    </row>
    <row r="100" spans="1:7" x14ac:dyDescent="0.3">
      <c r="A100" s="24" t="s">
        <v>41</v>
      </c>
      <c r="B100" s="25"/>
      <c r="C100" s="26"/>
      <c r="D100" s="27"/>
      <c r="E100" s="199"/>
      <c r="F100" s="28"/>
      <c r="G100" s="29"/>
    </row>
    <row r="101" spans="1:7" ht="9" customHeight="1" x14ac:dyDescent="0.3">
      <c r="A101" s="119"/>
      <c r="B101" s="96"/>
      <c r="C101" s="96"/>
      <c r="D101" s="96"/>
      <c r="E101" s="96"/>
      <c r="F101" s="96"/>
      <c r="G101" s="193"/>
    </row>
    <row r="102" spans="1:7" ht="9" customHeight="1" x14ac:dyDescent="0.3">
      <c r="A102" s="119"/>
      <c r="B102" s="96"/>
      <c r="C102" s="96"/>
      <c r="D102" s="96"/>
      <c r="E102" s="96"/>
      <c r="F102" s="96"/>
      <c r="G102" s="193"/>
    </row>
    <row r="103" spans="1:7" x14ac:dyDescent="0.3">
      <c r="A103" s="143" t="s">
        <v>1777</v>
      </c>
      <c r="B103" s="63"/>
      <c r="C103" s="122" t="s">
        <v>382</v>
      </c>
      <c r="D103" s="189"/>
      <c r="E103" s="190"/>
      <c r="F103" s="191"/>
      <c r="G103" s="192"/>
    </row>
    <row r="104" spans="1:7" ht="9" customHeight="1" x14ac:dyDescent="0.3">
      <c r="A104" s="119"/>
      <c r="B104" s="96"/>
      <c r="C104" s="96"/>
      <c r="D104" s="96"/>
      <c r="E104" s="96"/>
      <c r="F104" s="96"/>
      <c r="G104" s="193"/>
    </row>
    <row r="105" spans="1:7" s="353" customFormat="1" ht="22.8" x14ac:dyDescent="0.3">
      <c r="A105" s="108" t="s">
        <v>1778</v>
      </c>
      <c r="B105" s="63" t="s">
        <v>1497</v>
      </c>
      <c r="C105" s="63" t="s">
        <v>2176</v>
      </c>
      <c r="D105" s="189" t="s">
        <v>742</v>
      </c>
      <c r="E105" s="190">
        <v>1</v>
      </c>
      <c r="F105" s="191"/>
      <c r="G105" s="192"/>
    </row>
    <row r="106" spans="1:7" ht="9" customHeight="1" x14ac:dyDescent="0.3">
      <c r="A106" s="119"/>
      <c r="B106" s="96"/>
      <c r="C106" s="96"/>
      <c r="D106" s="96"/>
      <c r="E106" s="96"/>
      <c r="F106" s="96"/>
      <c r="G106" s="193"/>
    </row>
    <row r="107" spans="1:7" ht="14.4" customHeight="1" x14ac:dyDescent="0.3">
      <c r="A107" s="108" t="s">
        <v>1779</v>
      </c>
      <c r="B107" s="63" t="s">
        <v>1497</v>
      </c>
      <c r="C107" s="63" t="s">
        <v>267</v>
      </c>
      <c r="D107" s="189" t="s">
        <v>742</v>
      </c>
      <c r="E107" s="190">
        <v>1</v>
      </c>
      <c r="F107" s="191"/>
      <c r="G107" s="192"/>
    </row>
    <row r="108" spans="1:7" ht="9" customHeight="1" x14ac:dyDescent="0.3">
      <c r="A108" s="119"/>
      <c r="B108" s="96"/>
      <c r="C108" s="96"/>
      <c r="D108" s="96"/>
      <c r="E108" s="96"/>
      <c r="F108" s="96"/>
      <c r="G108" s="193"/>
    </row>
    <row r="109" spans="1:7" s="353" customFormat="1" ht="24" x14ac:dyDescent="0.3">
      <c r="A109" s="143" t="s">
        <v>1780</v>
      </c>
      <c r="B109" s="63"/>
      <c r="C109" s="122" t="s">
        <v>2177</v>
      </c>
      <c r="D109" s="189"/>
      <c r="E109" s="190"/>
      <c r="F109" s="191"/>
      <c r="G109" s="192"/>
    </row>
    <row r="110" spans="1:7" ht="9" customHeight="1" x14ac:dyDescent="0.3">
      <c r="A110" s="119"/>
      <c r="B110" s="96"/>
      <c r="C110" s="96"/>
      <c r="D110" s="96"/>
      <c r="E110" s="96"/>
      <c r="F110" s="96"/>
      <c r="G110" s="193"/>
    </row>
    <row r="111" spans="1:7" s="353" customFormat="1" ht="22.8" x14ac:dyDescent="0.3">
      <c r="A111" s="108" t="s">
        <v>1781</v>
      </c>
      <c r="B111" s="63" t="s">
        <v>1534</v>
      </c>
      <c r="C111" s="63" t="s">
        <v>2176</v>
      </c>
      <c r="D111" s="189" t="s">
        <v>742</v>
      </c>
      <c r="E111" s="190">
        <v>1</v>
      </c>
      <c r="F111" s="191"/>
      <c r="G111" s="192"/>
    </row>
    <row r="112" spans="1:7" ht="9" customHeight="1" x14ac:dyDescent="0.3">
      <c r="A112" s="119"/>
      <c r="B112" s="96"/>
      <c r="C112" s="96"/>
      <c r="D112" s="96"/>
      <c r="E112" s="96"/>
      <c r="F112" s="96"/>
      <c r="G112" s="193"/>
    </row>
    <row r="113" spans="1:7" ht="14.4" customHeight="1" x14ac:dyDescent="0.3">
      <c r="A113" s="108" t="s">
        <v>1782</v>
      </c>
      <c r="B113" s="63" t="s">
        <v>1534</v>
      </c>
      <c r="C113" s="63" t="s">
        <v>267</v>
      </c>
      <c r="D113" s="189" t="s">
        <v>742</v>
      </c>
      <c r="E113" s="190">
        <v>1</v>
      </c>
      <c r="F113" s="191"/>
      <c r="G113" s="192"/>
    </row>
    <row r="114" spans="1:7" ht="9" customHeight="1" x14ac:dyDescent="0.3">
      <c r="A114" s="119"/>
      <c r="B114" s="96"/>
      <c r="C114" s="96"/>
      <c r="D114" s="96"/>
      <c r="E114" s="96"/>
      <c r="F114" s="96"/>
      <c r="G114" s="193"/>
    </row>
    <row r="115" spans="1:7" x14ac:dyDescent="0.3">
      <c r="A115" s="123" t="s">
        <v>62</v>
      </c>
      <c r="B115" s="159"/>
      <c r="C115" s="125"/>
      <c r="D115" s="160"/>
      <c r="E115" s="199"/>
      <c r="F115" s="199"/>
      <c r="G115" s="200"/>
    </row>
    <row r="116" spans="1:7" x14ac:dyDescent="0.3">
      <c r="A116" s="9"/>
      <c r="B116" s="9"/>
      <c r="C116" s="127"/>
      <c r="D116" s="9"/>
      <c r="E116" s="9"/>
      <c r="F116" s="9"/>
      <c r="G116" s="9"/>
    </row>
    <row r="117" spans="1:7" x14ac:dyDescent="0.3">
      <c r="C117" s="127"/>
    </row>
  </sheetData>
  <mergeCells count="3">
    <mergeCell ref="D4:G4"/>
    <mergeCell ref="D58:G58"/>
    <mergeCell ref="D98:G98"/>
  </mergeCells>
  <pageMargins left="0.39370078740157483" right="0.31496062992125984" top="0.15748031496062992" bottom="7.874015748031496E-2" header="0" footer="0"/>
  <pageSetup paperSize="9" scale="76" fitToHeight="0" orientation="portrait" r:id="rId1"/>
  <rowBreaks count="2" manualBreakCount="2">
    <brk id="54" max="16383" man="1"/>
    <brk id="94"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4ED1F-86F4-4D0A-B36D-3019437F00C0}">
  <sheetPr>
    <tabColor rgb="FF00B050"/>
    <pageSetUpPr fitToPage="1"/>
  </sheetPr>
  <dimension ref="A1:J48"/>
  <sheetViews>
    <sheetView view="pageBreakPreview" zoomScale="70" zoomScaleNormal="100" zoomScaleSheetLayoutView="70" workbookViewId="0">
      <pane ySplit="5" topLeftCell="A6" activePane="bottomLeft" state="frozen"/>
      <selection pane="bottomLeft" activeCell="E28" sqref="E28"/>
    </sheetView>
  </sheetViews>
  <sheetFormatPr defaultRowHeight="14.4" x14ac:dyDescent="0.3"/>
  <cols>
    <col min="2" max="2" width="10.21875" bestFit="1" customWidth="1"/>
    <col min="3" max="3" width="56.88671875" customWidth="1"/>
    <col min="4" max="4" width="7.77734375" customWidth="1"/>
    <col min="5" max="5" width="8.5546875" style="353" customWidth="1"/>
    <col min="6" max="6" width="12.44140625" customWidth="1"/>
    <col min="7" max="7" width="18.33203125" customWidth="1"/>
  </cols>
  <sheetData>
    <row r="1" spans="1:10" x14ac:dyDescent="0.3">
      <c r="A1" s="2" t="s">
        <v>63</v>
      </c>
    </row>
    <row r="2" spans="1:10" x14ac:dyDescent="0.3">
      <c r="A2" s="1" t="s">
        <v>40</v>
      </c>
    </row>
    <row r="3" spans="1:10" x14ac:dyDescent="0.3">
      <c r="A3" s="353" t="s">
        <v>2188</v>
      </c>
      <c r="B3" s="1"/>
    </row>
    <row r="4" spans="1:10" x14ac:dyDescent="0.3">
      <c r="A4" s="9"/>
      <c r="B4" s="9"/>
      <c r="C4" s="9"/>
      <c r="D4" s="544" t="s">
        <v>188</v>
      </c>
      <c r="E4" s="545" t="s">
        <v>188</v>
      </c>
      <c r="F4" s="545" t="s">
        <v>188</v>
      </c>
      <c r="G4" s="545" t="s">
        <v>188</v>
      </c>
      <c r="H4" s="3"/>
      <c r="I4" s="3"/>
      <c r="J4" s="3"/>
    </row>
    <row r="5" spans="1:10" ht="22.8" x14ac:dyDescent="0.3">
      <c r="A5" s="4" t="s">
        <v>5</v>
      </c>
      <c r="B5" s="4" t="s">
        <v>0</v>
      </c>
      <c r="C5" s="4" t="s">
        <v>1</v>
      </c>
      <c r="D5" s="4" t="s">
        <v>2</v>
      </c>
      <c r="E5" s="4" t="s">
        <v>3</v>
      </c>
      <c r="F5" s="4" t="s">
        <v>6</v>
      </c>
      <c r="G5" s="355" t="s">
        <v>4</v>
      </c>
      <c r="H5" s="3"/>
      <c r="I5" s="3"/>
      <c r="J5" s="3"/>
    </row>
    <row r="6" spans="1:10" ht="24" x14ac:dyDescent="0.3">
      <c r="A6" s="143" t="s">
        <v>1783</v>
      </c>
      <c r="B6" s="122"/>
      <c r="C6" s="122" t="s">
        <v>1784</v>
      </c>
      <c r="D6" s="189"/>
      <c r="E6" s="190"/>
      <c r="F6" s="191"/>
      <c r="G6" s="192"/>
    </row>
    <row r="7" spans="1:10" ht="9" customHeight="1" x14ac:dyDescent="0.3">
      <c r="A7" s="119"/>
      <c r="B7" s="96"/>
      <c r="C7" s="96"/>
      <c r="D7" s="96"/>
      <c r="E7" s="96"/>
      <c r="F7" s="96"/>
      <c r="G7" s="193"/>
    </row>
    <row r="8" spans="1:10" ht="24" x14ac:dyDescent="0.3">
      <c r="A8" s="143" t="s">
        <v>1785</v>
      </c>
      <c r="B8" s="63"/>
      <c r="C8" s="122" t="s">
        <v>1786</v>
      </c>
      <c r="D8" s="189"/>
      <c r="E8" s="190"/>
      <c r="F8" s="191"/>
      <c r="G8" s="192"/>
    </row>
    <row r="9" spans="1:10" ht="9" customHeight="1" x14ac:dyDescent="0.3">
      <c r="A9" s="119"/>
      <c r="B9" s="96"/>
      <c r="C9" s="96"/>
      <c r="D9" s="96"/>
      <c r="E9" s="96"/>
      <c r="F9" s="96"/>
      <c r="G9" s="193"/>
    </row>
    <row r="10" spans="1:10" ht="24" x14ac:dyDescent="0.3">
      <c r="A10" s="108"/>
      <c r="B10" s="122"/>
      <c r="C10" s="122" t="s">
        <v>383</v>
      </c>
      <c r="D10" s="189"/>
      <c r="E10" s="190"/>
      <c r="F10" s="191"/>
      <c r="G10" s="192"/>
    </row>
    <row r="11" spans="1:10" ht="9" customHeight="1" x14ac:dyDescent="0.3">
      <c r="A11" s="119"/>
      <c r="B11" s="96"/>
      <c r="C11" s="96"/>
      <c r="D11" s="96"/>
      <c r="E11" s="96"/>
      <c r="F11" s="96"/>
      <c r="G11" s="193"/>
    </row>
    <row r="12" spans="1:10" x14ac:dyDescent="0.3">
      <c r="A12" s="108" t="s">
        <v>1787</v>
      </c>
      <c r="B12" s="63"/>
      <c r="C12" s="63" t="s">
        <v>384</v>
      </c>
      <c r="D12" s="189" t="s">
        <v>742</v>
      </c>
      <c r="E12" s="190">
        <v>2</v>
      </c>
      <c r="F12" s="191"/>
      <c r="G12" s="192"/>
    </row>
    <row r="13" spans="1:10" ht="9" customHeight="1" x14ac:dyDescent="0.3">
      <c r="A13" s="119"/>
      <c r="B13" s="96"/>
      <c r="C13" s="96"/>
      <c r="D13" s="96"/>
      <c r="E13" s="96"/>
      <c r="F13" s="96"/>
      <c r="G13" s="193"/>
    </row>
    <row r="14" spans="1:10" x14ac:dyDescent="0.3">
      <c r="A14" s="108" t="s">
        <v>1788</v>
      </c>
      <c r="B14" s="63"/>
      <c r="C14" s="63" t="s">
        <v>385</v>
      </c>
      <c r="D14" s="189" t="s">
        <v>742</v>
      </c>
      <c r="E14" s="190">
        <v>2</v>
      </c>
      <c r="F14" s="191"/>
      <c r="G14" s="192"/>
    </row>
    <row r="15" spans="1:10" ht="9" customHeight="1" x14ac:dyDescent="0.3">
      <c r="A15" s="119"/>
      <c r="B15" s="96"/>
      <c r="C15" s="96"/>
      <c r="D15" s="96"/>
      <c r="E15" s="96"/>
      <c r="F15" s="96"/>
      <c r="G15" s="193"/>
    </row>
    <row r="16" spans="1:10" x14ac:dyDescent="0.3">
      <c r="A16" s="108" t="s">
        <v>1789</v>
      </c>
      <c r="B16" s="63"/>
      <c r="C16" s="63" t="s">
        <v>386</v>
      </c>
      <c r="D16" s="189" t="s">
        <v>742</v>
      </c>
      <c r="E16" s="190">
        <v>2</v>
      </c>
      <c r="F16" s="228"/>
      <c r="G16" s="192"/>
    </row>
    <row r="17" spans="1:7" ht="9" customHeight="1" x14ac:dyDescent="0.3">
      <c r="A17" s="119"/>
      <c r="B17" s="96"/>
      <c r="C17" s="96"/>
      <c r="D17" s="96"/>
      <c r="E17" s="96"/>
      <c r="F17" s="96"/>
      <c r="G17" s="193"/>
    </row>
    <row r="18" spans="1:7" x14ac:dyDescent="0.3">
      <c r="A18" s="108" t="s">
        <v>1790</v>
      </c>
      <c r="B18" s="63"/>
      <c r="C18" s="63" t="s">
        <v>387</v>
      </c>
      <c r="D18" s="189" t="s">
        <v>742</v>
      </c>
      <c r="E18" s="190">
        <v>2</v>
      </c>
      <c r="F18" s="228"/>
      <c r="G18" s="192"/>
    </row>
    <row r="19" spans="1:7" ht="9" customHeight="1" x14ac:dyDescent="0.3">
      <c r="A19" s="119"/>
      <c r="B19" s="96"/>
      <c r="C19" s="96"/>
      <c r="D19" s="96"/>
      <c r="E19" s="96"/>
      <c r="F19" s="96"/>
      <c r="G19" s="193"/>
    </row>
    <row r="20" spans="1:7" x14ac:dyDescent="0.3">
      <c r="A20" s="108" t="s">
        <v>1791</v>
      </c>
      <c r="B20" s="63"/>
      <c r="C20" s="63" t="s">
        <v>388</v>
      </c>
      <c r="D20" s="189" t="s">
        <v>742</v>
      </c>
      <c r="E20" s="190">
        <v>2</v>
      </c>
      <c r="F20" s="228"/>
      <c r="G20" s="192"/>
    </row>
    <row r="21" spans="1:7" ht="9" customHeight="1" x14ac:dyDescent="0.3">
      <c r="A21" s="119"/>
      <c r="B21" s="96"/>
      <c r="C21" s="96"/>
      <c r="D21" s="96"/>
      <c r="E21" s="96"/>
      <c r="F21" s="96"/>
      <c r="G21" s="193"/>
    </row>
    <row r="22" spans="1:7" x14ac:dyDescent="0.3">
      <c r="A22" s="108" t="s">
        <v>1792</v>
      </c>
      <c r="B22" s="63"/>
      <c r="C22" s="63" t="s">
        <v>389</v>
      </c>
      <c r="D22" s="189" t="s">
        <v>742</v>
      </c>
      <c r="E22" s="190">
        <v>2</v>
      </c>
      <c r="F22" s="191"/>
      <c r="G22" s="192"/>
    </row>
    <row r="23" spans="1:7" ht="9" customHeight="1" x14ac:dyDescent="0.3">
      <c r="A23" s="119"/>
      <c r="B23" s="96"/>
      <c r="C23" s="96"/>
      <c r="D23" s="96"/>
      <c r="E23" s="96"/>
      <c r="F23" s="96"/>
      <c r="G23" s="193"/>
    </row>
    <row r="24" spans="1:7" x14ac:dyDescent="0.3">
      <c r="A24" s="143" t="s">
        <v>1793</v>
      </c>
      <c r="B24" s="63"/>
      <c r="C24" s="122" t="s">
        <v>1794</v>
      </c>
      <c r="D24" s="189"/>
      <c r="E24" s="190"/>
      <c r="F24" s="191"/>
      <c r="G24" s="192"/>
    </row>
    <row r="25" spans="1:7" ht="9" customHeight="1" x14ac:dyDescent="0.3">
      <c r="A25" s="119"/>
      <c r="B25" s="96"/>
      <c r="C25" s="96"/>
      <c r="D25" s="96"/>
      <c r="E25" s="96"/>
      <c r="F25" s="96"/>
      <c r="G25" s="193"/>
    </row>
    <row r="26" spans="1:7" s="353" customFormat="1" ht="36" x14ac:dyDescent="0.3">
      <c r="A26" s="108" t="s">
        <v>1795</v>
      </c>
      <c r="B26" s="63"/>
      <c r="C26" s="122" t="s">
        <v>2178</v>
      </c>
      <c r="D26" s="189"/>
      <c r="E26" s="190"/>
      <c r="F26" s="191"/>
      <c r="G26" s="192"/>
    </row>
    <row r="27" spans="1:7" ht="9" customHeight="1" x14ac:dyDescent="0.3">
      <c r="A27" s="119"/>
      <c r="B27" s="96"/>
      <c r="C27" s="96"/>
      <c r="D27" s="96"/>
      <c r="E27" s="96"/>
      <c r="F27" s="96"/>
      <c r="G27" s="193"/>
    </row>
    <row r="28" spans="1:7" ht="57" x14ac:dyDescent="0.3">
      <c r="A28" s="108" t="s">
        <v>1796</v>
      </c>
      <c r="B28" s="63"/>
      <c r="C28" s="63" t="s">
        <v>390</v>
      </c>
      <c r="D28" s="189" t="s">
        <v>742</v>
      </c>
      <c r="E28" s="190">
        <v>14</v>
      </c>
      <c r="F28" s="191"/>
      <c r="G28" s="192"/>
    </row>
    <row r="29" spans="1:7" ht="9" customHeight="1" x14ac:dyDescent="0.3">
      <c r="A29" s="119"/>
      <c r="B29" s="96"/>
      <c r="C29" s="96"/>
      <c r="D29" s="96"/>
      <c r="E29" s="96"/>
      <c r="F29" s="96"/>
      <c r="G29" s="193"/>
    </row>
    <row r="30" spans="1:7" ht="34.200000000000003" x14ac:dyDescent="0.3">
      <c r="A30" s="108" t="s">
        <v>1797</v>
      </c>
      <c r="B30" s="63"/>
      <c r="C30" s="63" t="s">
        <v>391</v>
      </c>
      <c r="D30" s="189" t="s">
        <v>742</v>
      </c>
      <c r="E30" s="190">
        <v>14</v>
      </c>
      <c r="F30" s="191"/>
      <c r="G30" s="192"/>
    </row>
    <row r="31" spans="1:7" ht="9" customHeight="1" x14ac:dyDescent="0.3">
      <c r="A31" s="119"/>
      <c r="B31" s="96"/>
      <c r="C31" s="96"/>
      <c r="D31" s="96"/>
      <c r="E31" s="96"/>
      <c r="F31" s="96"/>
      <c r="G31" s="193"/>
    </row>
    <row r="32" spans="1:7" s="353" customFormat="1" ht="24" x14ac:dyDescent="0.3">
      <c r="A32" s="143" t="s">
        <v>1798</v>
      </c>
      <c r="B32" s="63"/>
      <c r="C32" s="122" t="s">
        <v>2179</v>
      </c>
      <c r="D32" s="189"/>
      <c r="E32" s="190"/>
      <c r="F32" s="191"/>
      <c r="G32" s="192"/>
    </row>
    <row r="33" spans="1:7" ht="9" customHeight="1" x14ac:dyDescent="0.3">
      <c r="A33" s="119"/>
      <c r="B33" s="96"/>
      <c r="C33" s="96"/>
      <c r="D33" s="96"/>
      <c r="E33" s="96"/>
      <c r="F33" s="96"/>
      <c r="G33" s="193"/>
    </row>
    <row r="34" spans="1:7" s="353" customFormat="1" x14ac:dyDescent="0.3">
      <c r="A34" s="108" t="s">
        <v>1799</v>
      </c>
      <c r="B34" s="63"/>
      <c r="C34" s="356" t="s">
        <v>1800</v>
      </c>
      <c r="D34" s="189"/>
      <c r="E34" s="190"/>
      <c r="F34" s="191"/>
      <c r="G34" s="192"/>
    </row>
    <row r="35" spans="1:7" ht="9" customHeight="1" x14ac:dyDescent="0.3">
      <c r="A35" s="119"/>
      <c r="B35" s="96"/>
      <c r="C35" s="96"/>
      <c r="D35" s="96"/>
      <c r="E35" s="96"/>
      <c r="F35" s="96"/>
      <c r="G35" s="193"/>
    </row>
    <row r="36" spans="1:7" s="353" customFormat="1" ht="105" x14ac:dyDescent="0.3">
      <c r="A36" s="108" t="s">
        <v>1801</v>
      </c>
      <c r="B36" s="63"/>
      <c r="C36" s="63" t="s">
        <v>1802</v>
      </c>
      <c r="D36" s="189" t="s">
        <v>1803</v>
      </c>
      <c r="E36" s="190">
        <v>3</v>
      </c>
      <c r="F36" s="191"/>
      <c r="G36" s="192"/>
    </row>
    <row r="37" spans="1:7" s="176" customFormat="1" ht="9" customHeight="1" x14ac:dyDescent="0.3">
      <c r="A37" s="349"/>
      <c r="B37" s="157"/>
      <c r="C37" s="157"/>
      <c r="D37" s="195"/>
      <c r="E37" s="196"/>
      <c r="F37" s="197"/>
      <c r="G37" s="198"/>
    </row>
    <row r="38" spans="1:7" s="353" customFormat="1" x14ac:dyDescent="0.3">
      <c r="A38" s="108" t="s">
        <v>1804</v>
      </c>
      <c r="B38" s="63"/>
      <c r="C38" s="63" t="s">
        <v>1805</v>
      </c>
      <c r="D38" s="189" t="s">
        <v>742</v>
      </c>
      <c r="E38" s="190">
        <v>6</v>
      </c>
      <c r="F38" s="191"/>
      <c r="G38" s="192"/>
    </row>
    <row r="39" spans="1:7" ht="9" customHeight="1" x14ac:dyDescent="0.3">
      <c r="A39" s="119"/>
      <c r="B39" s="96"/>
      <c r="C39" s="96"/>
      <c r="D39" s="96"/>
      <c r="E39" s="96"/>
      <c r="F39" s="96"/>
      <c r="G39" s="193"/>
    </row>
    <row r="40" spans="1:7" s="353" customFormat="1" x14ac:dyDescent="0.3">
      <c r="A40" s="108" t="s">
        <v>1806</v>
      </c>
      <c r="B40" s="63"/>
      <c r="C40" s="122" t="s">
        <v>1807</v>
      </c>
      <c r="D40" s="189"/>
      <c r="E40" s="190"/>
      <c r="F40" s="191"/>
      <c r="G40" s="192"/>
    </row>
    <row r="41" spans="1:7" ht="9" customHeight="1" x14ac:dyDescent="0.3">
      <c r="A41" s="119"/>
      <c r="B41" s="96"/>
      <c r="C41" s="96"/>
      <c r="D41" s="96"/>
      <c r="E41" s="96"/>
      <c r="F41" s="96"/>
      <c r="G41" s="193"/>
    </row>
    <row r="42" spans="1:7" s="353" customFormat="1" ht="125.4" customHeight="1" x14ac:dyDescent="0.3">
      <c r="A42" s="108" t="s">
        <v>1808</v>
      </c>
      <c r="B42" s="63"/>
      <c r="C42" s="63" t="s">
        <v>1809</v>
      </c>
      <c r="D42" s="189" t="s">
        <v>742</v>
      </c>
      <c r="E42" s="190">
        <v>3</v>
      </c>
      <c r="F42" s="191"/>
      <c r="G42" s="192"/>
    </row>
    <row r="43" spans="1:7" ht="9" customHeight="1" x14ac:dyDescent="0.3">
      <c r="A43" s="119"/>
      <c r="B43" s="96"/>
      <c r="C43" s="96"/>
      <c r="D43" s="96"/>
      <c r="E43" s="96"/>
      <c r="F43" s="96"/>
      <c r="G43" s="193"/>
    </row>
    <row r="44" spans="1:7" x14ac:dyDescent="0.3">
      <c r="A44" s="108" t="s">
        <v>1810</v>
      </c>
      <c r="B44" s="63"/>
      <c r="C44" s="63" t="s">
        <v>1805</v>
      </c>
      <c r="D44" s="189" t="s">
        <v>742</v>
      </c>
      <c r="E44" s="190">
        <v>6</v>
      </c>
      <c r="F44" s="191"/>
      <c r="G44" s="192"/>
    </row>
    <row r="45" spans="1:7" ht="9" customHeight="1" x14ac:dyDescent="0.3">
      <c r="A45" s="119"/>
      <c r="B45" s="96"/>
      <c r="C45" s="96"/>
      <c r="D45" s="96"/>
      <c r="E45" s="96"/>
      <c r="F45" s="96"/>
      <c r="G45" s="193"/>
    </row>
    <row r="46" spans="1:7" x14ac:dyDescent="0.3">
      <c r="A46" s="123" t="s">
        <v>62</v>
      </c>
      <c r="B46" s="159"/>
      <c r="C46" s="125"/>
      <c r="D46" s="160"/>
      <c r="E46" s="199"/>
      <c r="F46" s="199"/>
      <c r="G46" s="200"/>
    </row>
    <row r="47" spans="1:7" x14ac:dyDescent="0.3">
      <c r="A47" s="9"/>
      <c r="B47" s="9"/>
      <c r="C47" s="127"/>
      <c r="D47" s="9"/>
      <c r="E47" s="9"/>
      <c r="F47" s="9"/>
      <c r="G47" s="9"/>
    </row>
    <row r="48" spans="1:7" x14ac:dyDescent="0.3">
      <c r="C48" s="127"/>
    </row>
  </sheetData>
  <mergeCells count="1">
    <mergeCell ref="D4:G4"/>
  </mergeCells>
  <pageMargins left="0.39370078740157483" right="0.31496062992125984" top="0.15748031496062992" bottom="7.874015748031496E-2" header="0" footer="0"/>
  <pageSetup paperSize="9" scale="78"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4D4A-0D95-452D-8930-D151EE31576D}">
  <sheetPr>
    <tabColor rgb="FF00B050"/>
    <pageSetUpPr fitToPage="1"/>
  </sheetPr>
  <dimension ref="A1:J31"/>
  <sheetViews>
    <sheetView view="pageBreakPreview" zoomScale="70" zoomScaleNormal="100" zoomScaleSheetLayoutView="70" workbookViewId="0">
      <selection activeCell="A30" sqref="A30"/>
    </sheetView>
  </sheetViews>
  <sheetFormatPr defaultRowHeight="14.4" x14ac:dyDescent="0.3"/>
  <cols>
    <col min="2" max="2" width="13.109375" customWidth="1"/>
    <col min="3" max="3" width="41.33203125" customWidth="1"/>
    <col min="5" max="5" width="12.109375" customWidth="1"/>
    <col min="6" max="6" width="12.44140625" customWidth="1"/>
    <col min="7" max="7" width="18.33203125" customWidth="1"/>
    <col min="11" max="11" width="30.21875" customWidth="1"/>
  </cols>
  <sheetData>
    <row r="1" spans="1:10" x14ac:dyDescent="0.3">
      <c r="A1" s="2" t="s">
        <v>63</v>
      </c>
    </row>
    <row r="2" spans="1:10" x14ac:dyDescent="0.3">
      <c r="A2" s="1" t="s">
        <v>40</v>
      </c>
    </row>
    <row r="3" spans="1:10" x14ac:dyDescent="0.3">
      <c r="A3" s="353" t="s">
        <v>2188</v>
      </c>
      <c r="B3" s="1"/>
    </row>
    <row r="4" spans="1:10" ht="19.95" customHeight="1" x14ac:dyDescent="0.3">
      <c r="A4" s="3"/>
      <c r="B4" s="3"/>
      <c r="C4" s="3"/>
      <c r="D4" s="3"/>
      <c r="E4" s="3"/>
      <c r="F4" s="3"/>
      <c r="G4" s="3"/>
      <c r="H4" s="3"/>
      <c r="I4" s="3"/>
      <c r="J4" s="3"/>
    </row>
    <row r="5" spans="1:10" ht="15" customHeight="1" x14ac:dyDescent="0.3">
      <c r="A5" s="9"/>
      <c r="B5" s="9"/>
      <c r="C5" s="9"/>
      <c r="D5" s="544" t="s">
        <v>189</v>
      </c>
      <c r="E5" s="545" t="s">
        <v>189</v>
      </c>
      <c r="F5" s="545" t="s">
        <v>189</v>
      </c>
      <c r="G5" s="545" t="s">
        <v>189</v>
      </c>
      <c r="H5" s="3"/>
      <c r="I5" s="3"/>
      <c r="J5" s="3"/>
    </row>
    <row r="6" spans="1:10" ht="22.8" x14ac:dyDescent="0.3">
      <c r="A6" s="4" t="s">
        <v>5</v>
      </c>
      <c r="B6" s="4" t="s">
        <v>0</v>
      </c>
      <c r="C6" s="4" t="s">
        <v>1</v>
      </c>
      <c r="D6" s="4" t="s">
        <v>2</v>
      </c>
      <c r="E6" s="4" t="s">
        <v>3</v>
      </c>
      <c r="F6" s="4" t="s">
        <v>6</v>
      </c>
      <c r="G6" s="355" t="s">
        <v>4</v>
      </c>
      <c r="H6" s="3"/>
      <c r="I6" s="3"/>
      <c r="J6" s="3"/>
    </row>
    <row r="7" spans="1:10" x14ac:dyDescent="0.3">
      <c r="A7" s="143" t="s">
        <v>1811</v>
      </c>
      <c r="B7" s="122"/>
      <c r="C7" s="122" t="s">
        <v>1812</v>
      </c>
      <c r="D7" s="189"/>
      <c r="E7" s="190"/>
      <c r="F7" s="191"/>
      <c r="G7" s="192"/>
    </row>
    <row r="8" spans="1:10" x14ac:dyDescent="0.3">
      <c r="A8" s="119"/>
      <c r="B8" s="96"/>
      <c r="C8" s="96"/>
      <c r="D8" s="96"/>
      <c r="E8" s="96"/>
      <c r="F8" s="96"/>
      <c r="G8" s="193"/>
    </row>
    <row r="9" spans="1:10" x14ac:dyDescent="0.3">
      <c r="A9" s="143" t="s">
        <v>1813</v>
      </c>
      <c r="B9" s="63"/>
      <c r="C9" s="368" t="s">
        <v>1814</v>
      </c>
      <c r="D9" s="189"/>
      <c r="E9" s="190"/>
      <c r="F9" s="191"/>
      <c r="G9" s="192"/>
    </row>
    <row r="10" spans="1:10" x14ac:dyDescent="0.3">
      <c r="A10" s="119"/>
      <c r="B10" s="96"/>
      <c r="C10" s="96"/>
      <c r="D10" s="96"/>
      <c r="E10" s="96"/>
      <c r="F10" s="96"/>
      <c r="G10" s="193"/>
    </row>
    <row r="11" spans="1:10" x14ac:dyDescent="0.3">
      <c r="A11" s="108" t="s">
        <v>1815</v>
      </c>
      <c r="B11" s="122"/>
      <c r="C11" s="63" t="s">
        <v>1816</v>
      </c>
      <c r="D11" s="189" t="s">
        <v>742</v>
      </c>
      <c r="E11" s="190">
        <v>1</v>
      </c>
      <c r="F11" s="191"/>
      <c r="G11" s="192"/>
    </row>
    <row r="12" spans="1:10" x14ac:dyDescent="0.3">
      <c r="A12" s="119"/>
      <c r="B12" s="94"/>
      <c r="C12" s="490"/>
      <c r="D12" s="96"/>
      <c r="E12" s="96"/>
      <c r="F12" s="96"/>
      <c r="G12" s="193"/>
    </row>
    <row r="13" spans="1:10" x14ac:dyDescent="0.3">
      <c r="A13" s="108" t="s">
        <v>1817</v>
      </c>
      <c r="B13" s="63"/>
      <c r="C13" s="63" t="s">
        <v>1818</v>
      </c>
      <c r="D13" s="189" t="s">
        <v>12</v>
      </c>
      <c r="E13" s="190">
        <v>1</v>
      </c>
      <c r="F13" s="191"/>
      <c r="G13" s="192"/>
    </row>
    <row r="14" spans="1:10" x14ac:dyDescent="0.3">
      <c r="A14" s="119"/>
      <c r="B14" s="96"/>
      <c r="C14" s="96"/>
      <c r="D14" s="96"/>
      <c r="E14" s="96"/>
      <c r="F14" s="96"/>
      <c r="G14" s="193"/>
    </row>
    <row r="15" spans="1:10" x14ac:dyDescent="0.3">
      <c r="A15" s="108" t="s">
        <v>1819</v>
      </c>
      <c r="B15" s="63"/>
      <c r="C15" s="63" t="s">
        <v>1820</v>
      </c>
      <c r="D15" s="189" t="s">
        <v>742</v>
      </c>
      <c r="E15" s="190">
        <v>1</v>
      </c>
      <c r="F15" s="191"/>
      <c r="G15" s="192"/>
    </row>
    <row r="16" spans="1:10" x14ac:dyDescent="0.3">
      <c r="A16" s="119"/>
      <c r="B16" s="96"/>
      <c r="C16" s="96"/>
      <c r="D16" s="96"/>
      <c r="E16" s="96"/>
      <c r="F16" s="96"/>
      <c r="G16" s="193"/>
    </row>
    <row r="17" spans="1:7" x14ac:dyDescent="0.3">
      <c r="A17" s="108" t="s">
        <v>1821</v>
      </c>
      <c r="B17" s="63"/>
      <c r="C17" s="63" t="s">
        <v>1822</v>
      </c>
      <c r="D17" s="189" t="s">
        <v>742</v>
      </c>
      <c r="E17" s="190">
        <v>1</v>
      </c>
      <c r="F17" s="228"/>
      <c r="G17" s="192"/>
    </row>
    <row r="18" spans="1:7" x14ac:dyDescent="0.3">
      <c r="A18" s="119"/>
      <c r="B18" s="96"/>
      <c r="C18" s="96"/>
      <c r="D18" s="96"/>
      <c r="E18" s="96"/>
      <c r="F18" s="96"/>
      <c r="G18" s="193"/>
    </row>
    <row r="19" spans="1:7" x14ac:dyDescent="0.3">
      <c r="A19" s="108" t="s">
        <v>1823</v>
      </c>
      <c r="B19" s="63"/>
      <c r="C19" s="63" t="s">
        <v>297</v>
      </c>
      <c r="D19" s="189" t="s">
        <v>742</v>
      </c>
      <c r="E19" s="190">
        <v>1</v>
      </c>
      <c r="F19" s="228"/>
      <c r="G19" s="192"/>
    </row>
    <row r="20" spans="1:7" x14ac:dyDescent="0.3">
      <c r="A20" s="119"/>
      <c r="B20" s="96"/>
      <c r="C20" s="96"/>
      <c r="D20" s="96"/>
      <c r="E20" s="96"/>
      <c r="F20" s="96"/>
      <c r="G20" s="193"/>
    </row>
    <row r="21" spans="1:7" x14ac:dyDescent="0.3">
      <c r="A21" s="108" t="s">
        <v>1824</v>
      </c>
      <c r="B21" s="63"/>
      <c r="C21" t="s">
        <v>1825</v>
      </c>
      <c r="D21" s="189" t="s">
        <v>12</v>
      </c>
      <c r="E21" s="190">
        <v>1</v>
      </c>
      <c r="F21" s="228"/>
      <c r="G21" s="192"/>
    </row>
    <row r="22" spans="1:7" x14ac:dyDescent="0.3">
      <c r="A22" s="119"/>
      <c r="B22" s="96"/>
      <c r="C22" s="96"/>
      <c r="D22" s="96"/>
      <c r="E22" s="96"/>
      <c r="F22" s="96"/>
      <c r="G22" s="193"/>
    </row>
    <row r="23" spans="1:7" x14ac:dyDescent="0.3">
      <c r="A23" s="108"/>
      <c r="B23" s="63"/>
      <c r="C23" s="63"/>
      <c r="D23" s="189"/>
      <c r="E23" s="190"/>
      <c r="F23" s="191"/>
      <c r="G23" s="192"/>
    </row>
    <row r="24" spans="1:7" x14ac:dyDescent="0.3">
      <c r="A24" s="119"/>
      <c r="B24" s="96"/>
      <c r="C24" s="112" t="s">
        <v>1826</v>
      </c>
      <c r="D24" s="96"/>
      <c r="E24" s="96"/>
      <c r="F24" s="96"/>
      <c r="G24" s="193"/>
    </row>
    <row r="25" spans="1:7" ht="68.400000000000006" x14ac:dyDescent="0.3">
      <c r="A25" s="143" t="s">
        <v>1827</v>
      </c>
      <c r="B25" s="63"/>
      <c r="C25" s="63" t="s">
        <v>2180</v>
      </c>
      <c r="D25" s="189" t="s">
        <v>1081</v>
      </c>
      <c r="E25" s="190">
        <v>1</v>
      </c>
      <c r="F25" s="228">
        <v>218632.9</v>
      </c>
      <c r="G25" s="192">
        <f>F25</f>
        <v>218632.9</v>
      </c>
    </row>
    <row r="26" spans="1:7" x14ac:dyDescent="0.3">
      <c r="A26" s="119"/>
      <c r="B26" s="96"/>
      <c r="C26" s="96"/>
      <c r="D26" s="96"/>
      <c r="E26" s="96"/>
      <c r="F26" s="96"/>
      <c r="G26" s="193"/>
    </row>
    <row r="27" spans="1:7" x14ac:dyDescent="0.3">
      <c r="A27" s="108"/>
      <c r="B27" s="63"/>
      <c r="C27" s="122"/>
      <c r="D27" s="189"/>
      <c r="E27" s="190"/>
      <c r="F27" s="191"/>
      <c r="G27" s="192"/>
    </row>
    <row r="28" spans="1:7" x14ac:dyDescent="0.3">
      <c r="A28" s="119"/>
      <c r="B28" s="96"/>
      <c r="C28" s="96"/>
      <c r="D28" s="96"/>
      <c r="E28" s="96"/>
      <c r="F28" s="96"/>
      <c r="G28" s="193"/>
    </row>
    <row r="29" spans="1:7" x14ac:dyDescent="0.3">
      <c r="A29" s="123" t="s">
        <v>62</v>
      </c>
      <c r="B29" s="159"/>
      <c r="C29" s="125"/>
      <c r="D29" s="160"/>
      <c r="E29" s="199"/>
      <c r="F29" s="199"/>
      <c r="G29" s="200"/>
    </row>
    <row r="30" spans="1:7" x14ac:dyDescent="0.3">
      <c r="A30" s="9"/>
      <c r="B30" s="9"/>
      <c r="C30" s="127"/>
      <c r="D30" s="9"/>
      <c r="E30" s="9"/>
      <c r="F30" s="9"/>
      <c r="G30" s="9"/>
    </row>
    <row r="31" spans="1:7" x14ac:dyDescent="0.3">
      <c r="C31" s="127"/>
    </row>
  </sheetData>
  <mergeCells count="1">
    <mergeCell ref="D5:G5"/>
  </mergeCells>
  <pageMargins left="0.39370078740157483" right="0.31496062992125984" top="0.15748031496062992" bottom="7.874015748031496E-2" header="0" footer="0"/>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3C23-8FC4-426F-91CA-3CA656A56ED2}">
  <sheetPr>
    <tabColor rgb="FFFFFF99"/>
    <pageSetUpPr fitToPage="1"/>
  </sheetPr>
  <dimension ref="A1:G90"/>
  <sheetViews>
    <sheetView view="pageBreakPreview" zoomScale="70" zoomScaleNormal="100" zoomScaleSheetLayoutView="70" workbookViewId="0">
      <pane xSplit="3" ySplit="5" topLeftCell="D6" activePane="bottomRight" state="frozen"/>
      <selection activeCell="B3" sqref="B3"/>
      <selection pane="topRight" activeCell="B3" sqref="B3"/>
      <selection pane="bottomLeft" activeCell="B3" sqref="B3"/>
      <selection pane="bottomRight" activeCell="C21" sqref="C21"/>
    </sheetView>
  </sheetViews>
  <sheetFormatPr defaultRowHeight="14.4" x14ac:dyDescent="0.3"/>
  <cols>
    <col min="2" max="2" width="13.109375" customWidth="1"/>
    <col min="3" max="3" width="50.109375" customWidth="1"/>
    <col min="5" max="5" width="12.109375" customWidth="1"/>
    <col min="6" max="6" width="12.44140625" customWidth="1"/>
    <col min="7" max="7" width="18.33203125" customWidth="1"/>
  </cols>
  <sheetData>
    <row r="1" spans="1:7" x14ac:dyDescent="0.3">
      <c r="A1" s="2" t="str">
        <f>Summary!B1</f>
        <v xml:space="preserve">TSHIAME WWTW REFURBISHMENT </v>
      </c>
    </row>
    <row r="2" spans="1:7" x14ac:dyDescent="0.3">
      <c r="A2" s="1" t="str">
        <f>Summary!B2</f>
        <v>SCHEDULE OF QUANTITIES</v>
      </c>
    </row>
    <row r="3" spans="1:7" x14ac:dyDescent="0.3">
      <c r="A3" s="353" t="str">
        <f>Summary!B3</f>
        <v>TENDER NO:  SCM/BID33/2025/2026</v>
      </c>
      <c r="B3" s="1"/>
    </row>
    <row r="4" spans="1:7" ht="19.2" customHeight="1" x14ac:dyDescent="0.3">
      <c r="A4" s="9"/>
      <c r="B4" s="9"/>
      <c r="C4" s="9"/>
      <c r="D4" s="544" t="s">
        <v>169</v>
      </c>
      <c r="E4" s="545" t="s">
        <v>169</v>
      </c>
      <c r="F4" s="545" t="s">
        <v>169</v>
      </c>
      <c r="G4" s="545" t="s">
        <v>169</v>
      </c>
    </row>
    <row r="5" spans="1:7" ht="22.8" x14ac:dyDescent="0.3">
      <c r="A5" s="11" t="s">
        <v>5</v>
      </c>
      <c r="B5" s="11" t="s">
        <v>0</v>
      </c>
      <c r="C5" s="11" t="s">
        <v>1</v>
      </c>
      <c r="D5" s="11" t="s">
        <v>2</v>
      </c>
      <c r="E5" s="11" t="s">
        <v>3</v>
      </c>
      <c r="F5" s="11" t="s">
        <v>6</v>
      </c>
      <c r="G5" s="12" t="s">
        <v>4</v>
      </c>
    </row>
    <row r="6" spans="1:7" x14ac:dyDescent="0.3">
      <c r="A6" s="143" t="s">
        <v>196</v>
      </c>
      <c r="B6" s="122"/>
      <c r="C6" s="122" t="s">
        <v>169</v>
      </c>
      <c r="D6" s="189"/>
      <c r="E6" s="190"/>
      <c r="F6" s="191"/>
      <c r="G6" s="192"/>
    </row>
    <row r="7" spans="1:7" x14ac:dyDescent="0.3">
      <c r="A7" s="119"/>
      <c r="B7" s="96"/>
      <c r="C7" s="96"/>
      <c r="D7" s="96"/>
      <c r="E7" s="96"/>
      <c r="F7" s="96"/>
      <c r="G7" s="193"/>
    </row>
    <row r="8" spans="1:7" x14ac:dyDescent="0.3">
      <c r="A8" s="143" t="s">
        <v>197</v>
      </c>
      <c r="B8" s="63"/>
      <c r="C8" s="122" t="s">
        <v>1178</v>
      </c>
      <c r="D8" s="189"/>
      <c r="E8" s="190"/>
      <c r="F8" s="191"/>
      <c r="G8" s="192"/>
    </row>
    <row r="9" spans="1:7" x14ac:dyDescent="0.3">
      <c r="A9" s="119"/>
      <c r="B9" s="96"/>
      <c r="C9" s="96"/>
      <c r="D9" s="96"/>
      <c r="E9" s="96"/>
      <c r="F9" s="96"/>
      <c r="G9" s="193"/>
    </row>
    <row r="10" spans="1:7" ht="24" x14ac:dyDescent="0.3">
      <c r="A10" s="143" t="s">
        <v>198</v>
      </c>
      <c r="B10" s="122" t="s">
        <v>1180</v>
      </c>
      <c r="C10" s="122" t="s">
        <v>148</v>
      </c>
      <c r="D10" s="189"/>
      <c r="E10" s="190"/>
      <c r="F10" s="191"/>
      <c r="G10" s="192"/>
    </row>
    <row r="11" spans="1:7" x14ac:dyDescent="0.3">
      <c r="A11" s="119"/>
      <c r="B11" s="96"/>
      <c r="C11" s="96"/>
      <c r="D11" s="96"/>
      <c r="E11" s="96"/>
      <c r="F11" s="96"/>
      <c r="G11" s="193"/>
    </row>
    <row r="12" spans="1:7" ht="34.200000000000003" x14ac:dyDescent="0.3">
      <c r="A12" s="108" t="s">
        <v>1148</v>
      </c>
      <c r="B12" s="63" t="s">
        <v>1181</v>
      </c>
      <c r="C12" s="63" t="s">
        <v>1179</v>
      </c>
      <c r="D12" s="189" t="s">
        <v>149</v>
      </c>
      <c r="E12" s="190">
        <v>1</v>
      </c>
      <c r="F12" s="192">
        <v>30000</v>
      </c>
      <c r="G12" s="192">
        <f>E12*F12</f>
        <v>30000</v>
      </c>
    </row>
    <row r="13" spans="1:7" x14ac:dyDescent="0.3">
      <c r="A13" s="119"/>
      <c r="B13" s="96"/>
      <c r="C13" s="96"/>
      <c r="D13" s="96"/>
      <c r="E13" s="96"/>
      <c r="F13" s="96"/>
      <c r="G13" s="193"/>
    </row>
    <row r="14" spans="1:7" ht="22.8" x14ac:dyDescent="0.3">
      <c r="A14" s="108" t="s">
        <v>1149</v>
      </c>
      <c r="B14" s="63" t="s">
        <v>1182</v>
      </c>
      <c r="C14" s="63" t="s">
        <v>1155</v>
      </c>
      <c r="D14" s="189" t="s">
        <v>149</v>
      </c>
      <c r="E14" s="190">
        <v>1</v>
      </c>
      <c r="F14" s="192">
        <v>50000</v>
      </c>
      <c r="G14" s="192">
        <f>E14*F14</f>
        <v>50000</v>
      </c>
    </row>
    <row r="15" spans="1:7" x14ac:dyDescent="0.3">
      <c r="A15" s="119"/>
      <c r="B15" s="96"/>
      <c r="C15" s="96"/>
      <c r="D15" s="96"/>
      <c r="E15" s="96"/>
      <c r="F15" s="96"/>
      <c r="G15" s="193"/>
    </row>
    <row r="16" spans="1:7" x14ac:dyDescent="0.3">
      <c r="A16" s="108" t="s">
        <v>1150</v>
      </c>
      <c r="B16" s="63" t="s">
        <v>1183</v>
      </c>
      <c r="C16" s="63" t="s">
        <v>1156</v>
      </c>
      <c r="D16" s="189" t="s">
        <v>59</v>
      </c>
      <c r="E16" s="190"/>
      <c r="F16" s="228">
        <f>G14</f>
        <v>50000</v>
      </c>
      <c r="G16" s="192"/>
    </row>
    <row r="17" spans="1:7" x14ac:dyDescent="0.3">
      <c r="A17" s="119"/>
      <c r="B17" s="96"/>
      <c r="C17" s="96"/>
      <c r="D17" s="96"/>
      <c r="E17" s="96"/>
      <c r="F17" s="96"/>
      <c r="G17" s="193"/>
    </row>
    <row r="18" spans="1:7" ht="24" x14ac:dyDescent="0.3">
      <c r="A18" s="143" t="s">
        <v>1146</v>
      </c>
      <c r="B18" s="63" t="s">
        <v>1184</v>
      </c>
      <c r="C18" s="122" t="s">
        <v>150</v>
      </c>
      <c r="D18" s="189"/>
      <c r="E18" s="190"/>
      <c r="F18" s="228"/>
      <c r="G18" s="192"/>
    </row>
    <row r="19" spans="1:7" x14ac:dyDescent="0.3">
      <c r="A19" s="119"/>
      <c r="B19" s="96"/>
      <c r="C19" s="96"/>
      <c r="D19" s="96"/>
      <c r="E19" s="96"/>
      <c r="F19" s="96"/>
      <c r="G19" s="193"/>
    </row>
    <row r="20" spans="1:7" ht="22.8" x14ac:dyDescent="0.3">
      <c r="A20" s="108" t="s">
        <v>1157</v>
      </c>
      <c r="B20" s="63" t="s">
        <v>1184</v>
      </c>
      <c r="C20" s="63" t="s">
        <v>1158</v>
      </c>
      <c r="D20" s="189" t="s">
        <v>149</v>
      </c>
      <c r="E20" s="190">
        <v>1</v>
      </c>
      <c r="F20" s="192">
        <v>250000</v>
      </c>
      <c r="G20" s="192">
        <f>E20*F20</f>
        <v>250000</v>
      </c>
    </row>
    <row r="21" spans="1:7" x14ac:dyDescent="0.3">
      <c r="A21" s="119"/>
      <c r="B21" s="96"/>
      <c r="C21" s="96"/>
      <c r="D21" s="96"/>
      <c r="E21" s="96"/>
      <c r="F21" s="96"/>
      <c r="G21" s="193"/>
    </row>
    <row r="22" spans="1:7" x14ac:dyDescent="0.3">
      <c r="A22" s="108" t="s">
        <v>1159</v>
      </c>
      <c r="B22" s="63" t="s">
        <v>1184</v>
      </c>
      <c r="C22" s="63" t="s">
        <v>1156</v>
      </c>
      <c r="D22" s="189" t="s">
        <v>59</v>
      </c>
      <c r="E22" s="190"/>
      <c r="F22" s="228">
        <f>G20</f>
        <v>250000</v>
      </c>
      <c r="G22" s="192"/>
    </row>
    <row r="23" spans="1:7" x14ac:dyDescent="0.3">
      <c r="A23" s="119"/>
      <c r="B23" s="96"/>
      <c r="C23" s="96"/>
      <c r="D23" s="96"/>
      <c r="E23" s="96"/>
      <c r="F23" s="96"/>
      <c r="G23" s="193"/>
    </row>
    <row r="24" spans="1:7" ht="24" x14ac:dyDescent="0.3">
      <c r="A24" s="143" t="s">
        <v>1147</v>
      </c>
      <c r="B24" s="63" t="s">
        <v>1185</v>
      </c>
      <c r="C24" s="122" t="s">
        <v>151</v>
      </c>
      <c r="D24" s="189"/>
      <c r="E24" s="190"/>
      <c r="F24" s="191"/>
      <c r="G24" s="192"/>
    </row>
    <row r="25" spans="1:7" x14ac:dyDescent="0.3">
      <c r="A25" s="119"/>
      <c r="B25" s="96"/>
      <c r="C25" s="96"/>
      <c r="D25" s="96"/>
      <c r="E25" s="96"/>
      <c r="F25" s="96"/>
      <c r="G25" s="193"/>
    </row>
    <row r="26" spans="1:7" ht="34.200000000000003" x14ac:dyDescent="0.3">
      <c r="A26" s="108" t="s">
        <v>1160</v>
      </c>
      <c r="B26" s="63" t="s">
        <v>1185</v>
      </c>
      <c r="C26" s="63" t="s">
        <v>1161</v>
      </c>
      <c r="D26" s="189" t="s">
        <v>149</v>
      </c>
      <c r="E26" s="190">
        <v>1</v>
      </c>
      <c r="F26" s="192">
        <v>80000</v>
      </c>
      <c r="G26" s="192">
        <f>E26*F26</f>
        <v>80000</v>
      </c>
    </row>
    <row r="27" spans="1:7" x14ac:dyDescent="0.3">
      <c r="A27" s="119"/>
      <c r="B27" s="96"/>
      <c r="C27" s="96"/>
      <c r="D27" s="96"/>
      <c r="E27" s="96"/>
      <c r="F27" s="96"/>
      <c r="G27" s="193"/>
    </row>
    <row r="28" spans="1:7" x14ac:dyDescent="0.3">
      <c r="A28" s="108" t="s">
        <v>1162</v>
      </c>
      <c r="B28" s="63" t="s">
        <v>1185</v>
      </c>
      <c r="C28" s="63" t="s">
        <v>1156</v>
      </c>
      <c r="D28" s="189" t="s">
        <v>59</v>
      </c>
      <c r="E28" s="190"/>
      <c r="F28" s="228">
        <f>G26</f>
        <v>80000</v>
      </c>
      <c r="G28" s="192"/>
    </row>
    <row r="29" spans="1:7" x14ac:dyDescent="0.3">
      <c r="A29" s="119"/>
      <c r="B29" s="96"/>
      <c r="C29" s="96"/>
      <c r="D29" s="96"/>
      <c r="E29" s="96"/>
      <c r="F29" s="96"/>
      <c r="G29" s="193"/>
    </row>
    <row r="30" spans="1:7" ht="36" x14ac:dyDescent="0.3">
      <c r="A30" s="143" t="s">
        <v>1447</v>
      </c>
      <c r="B30" s="63"/>
      <c r="C30" s="122" t="s">
        <v>1448</v>
      </c>
      <c r="D30" s="189"/>
      <c r="E30" s="190"/>
      <c r="F30" s="191"/>
      <c r="G30" s="192"/>
    </row>
    <row r="31" spans="1:7" x14ac:dyDescent="0.3">
      <c r="A31" s="349"/>
      <c r="B31" s="157"/>
      <c r="C31" s="157"/>
      <c r="D31" s="195"/>
      <c r="E31" s="196"/>
      <c r="F31" s="198"/>
      <c r="G31" s="198"/>
    </row>
    <row r="32" spans="1:7" ht="45.6" x14ac:dyDescent="0.3">
      <c r="A32" s="108" t="s">
        <v>1449</v>
      </c>
      <c r="B32" s="63" t="s">
        <v>1451</v>
      </c>
      <c r="C32" s="63" t="s">
        <v>1450</v>
      </c>
      <c r="D32" s="189" t="s">
        <v>149</v>
      </c>
      <c r="E32" s="190">
        <v>1</v>
      </c>
      <c r="F32" s="192">
        <v>30000</v>
      </c>
      <c r="G32" s="192">
        <f>E32*F32</f>
        <v>30000</v>
      </c>
    </row>
    <row r="33" spans="1:7" x14ac:dyDescent="0.3">
      <c r="A33" s="349"/>
      <c r="B33" s="157"/>
      <c r="C33" s="157"/>
      <c r="D33" s="195"/>
      <c r="E33" s="196"/>
      <c r="F33" s="198"/>
      <c r="G33" s="198"/>
    </row>
    <row r="34" spans="1:7" x14ac:dyDescent="0.3">
      <c r="A34" s="108" t="s">
        <v>1449</v>
      </c>
      <c r="B34" s="63" t="s">
        <v>1451</v>
      </c>
      <c r="C34" s="63" t="s">
        <v>1452</v>
      </c>
      <c r="D34" s="189" t="s">
        <v>59</v>
      </c>
      <c r="E34" s="190"/>
      <c r="F34" s="228">
        <f>G32</f>
        <v>30000</v>
      </c>
      <c r="G34" s="192"/>
    </row>
    <row r="35" spans="1:7" x14ac:dyDescent="0.3">
      <c r="A35" s="212"/>
      <c r="B35" s="96"/>
      <c r="C35" s="96"/>
      <c r="D35" s="96"/>
      <c r="E35" s="96"/>
      <c r="F35" s="96"/>
      <c r="G35" s="96"/>
    </row>
    <row r="36" spans="1:7" x14ac:dyDescent="0.3">
      <c r="A36" s="24" t="s">
        <v>39</v>
      </c>
      <c r="B36" s="25"/>
      <c r="C36" s="26"/>
      <c r="D36" s="27"/>
      <c r="E36" s="28"/>
      <c r="F36" s="28"/>
      <c r="G36" s="29"/>
    </row>
    <row r="37" spans="1:7" x14ac:dyDescent="0.3">
      <c r="A37" s="9"/>
      <c r="B37" s="9"/>
      <c r="C37" s="30" t="s">
        <v>146</v>
      </c>
      <c r="D37" s="9"/>
      <c r="E37" s="9"/>
      <c r="F37" s="9"/>
      <c r="G37" s="9"/>
    </row>
    <row r="38" spans="1:7" x14ac:dyDescent="0.3">
      <c r="A38" s="35" t="str">
        <f>$A$1</f>
        <v xml:space="preserve">TSHIAME WWTW REFURBISHMENT </v>
      </c>
      <c r="B38" s="32"/>
      <c r="C38" s="32"/>
      <c r="D38" s="32"/>
      <c r="E38" s="32"/>
      <c r="F38" s="32"/>
      <c r="G38" s="32"/>
    </row>
    <row r="39" spans="1:7" x14ac:dyDescent="0.3">
      <c r="A39" s="31" t="s">
        <v>40</v>
      </c>
      <c r="B39" s="32"/>
      <c r="C39" s="32"/>
      <c r="D39" s="32"/>
      <c r="E39" s="32"/>
      <c r="F39" s="32"/>
      <c r="G39" s="32"/>
    </row>
    <row r="40" spans="1:7" x14ac:dyDescent="0.3">
      <c r="A40" s="9"/>
      <c r="B40" s="9"/>
      <c r="C40" s="9"/>
      <c r="D40" s="9"/>
      <c r="E40" s="9"/>
      <c r="F40" s="9"/>
      <c r="G40" s="503" t="str">
        <f>D4</f>
        <v>SCHEDULE A4 : TRAINING &amp; COMMISSIONING</v>
      </c>
    </row>
    <row r="41" spans="1:7" ht="22.8" x14ac:dyDescent="0.3">
      <c r="A41" s="11" t="s">
        <v>5</v>
      </c>
      <c r="B41" s="11" t="s">
        <v>0</v>
      </c>
      <c r="C41" s="11" t="s">
        <v>1</v>
      </c>
      <c r="D41" s="11" t="s">
        <v>2</v>
      </c>
      <c r="E41" s="11" t="s">
        <v>3</v>
      </c>
      <c r="F41" s="11" t="s">
        <v>6</v>
      </c>
      <c r="G41" s="12" t="s">
        <v>4</v>
      </c>
    </row>
    <row r="42" spans="1:7" x14ac:dyDescent="0.3">
      <c r="A42" s="24" t="s">
        <v>41</v>
      </c>
      <c r="B42" s="25"/>
      <c r="C42" s="26"/>
      <c r="D42" s="27"/>
      <c r="E42" s="28"/>
      <c r="F42" s="28"/>
      <c r="G42" s="29"/>
    </row>
    <row r="43" spans="1:7" ht="9" customHeight="1" x14ac:dyDescent="0.3">
      <c r="A43" s="119"/>
      <c r="B43" s="96"/>
      <c r="C43" s="96"/>
      <c r="D43" s="96"/>
      <c r="E43" s="96"/>
      <c r="F43" s="96"/>
      <c r="G43" s="193"/>
    </row>
    <row r="44" spans="1:7" ht="24" x14ac:dyDescent="0.3">
      <c r="A44" s="143" t="s">
        <v>1163</v>
      </c>
      <c r="B44" s="63"/>
      <c r="C44" s="122" t="s">
        <v>1164</v>
      </c>
      <c r="D44" s="189"/>
      <c r="E44" s="190"/>
      <c r="F44" s="191"/>
      <c r="G44" s="192"/>
    </row>
    <row r="45" spans="1:7" ht="9" customHeight="1" x14ac:dyDescent="0.3">
      <c r="A45" s="119"/>
      <c r="B45" s="96"/>
      <c r="C45" s="96"/>
      <c r="D45" s="96"/>
      <c r="E45" s="96"/>
      <c r="F45" s="96"/>
      <c r="G45" s="193"/>
    </row>
    <row r="46" spans="1:7" ht="24" x14ac:dyDescent="0.3">
      <c r="A46" s="143" t="s">
        <v>1165</v>
      </c>
      <c r="B46" s="63" t="s">
        <v>1190</v>
      </c>
      <c r="C46" s="122" t="s">
        <v>1166</v>
      </c>
      <c r="D46" s="189"/>
      <c r="E46" s="190"/>
      <c r="F46" s="191"/>
      <c r="G46" s="192"/>
    </row>
    <row r="47" spans="1:7" ht="9" customHeight="1" x14ac:dyDescent="0.3">
      <c r="A47" s="119"/>
      <c r="B47" s="96"/>
      <c r="C47" s="96"/>
      <c r="D47" s="96"/>
      <c r="E47" s="96"/>
      <c r="F47" s="96"/>
      <c r="G47" s="193"/>
    </row>
    <row r="48" spans="1:7" ht="34.200000000000003" x14ac:dyDescent="0.3">
      <c r="A48" s="108" t="s">
        <v>1167</v>
      </c>
      <c r="B48" s="63" t="s">
        <v>1190</v>
      </c>
      <c r="C48" s="63" t="s">
        <v>1189</v>
      </c>
      <c r="D48" s="189" t="s">
        <v>12</v>
      </c>
      <c r="E48" s="190">
        <v>1</v>
      </c>
      <c r="F48" s="191"/>
      <c r="G48" s="192"/>
    </row>
    <row r="49" spans="1:7" ht="9" customHeight="1" x14ac:dyDescent="0.3">
      <c r="A49" s="119"/>
      <c r="B49" s="96"/>
      <c r="C49" s="96"/>
      <c r="D49" s="96"/>
      <c r="E49" s="96"/>
      <c r="F49" s="96"/>
      <c r="G49" s="193"/>
    </row>
    <row r="50" spans="1:7" ht="34.200000000000003" x14ac:dyDescent="0.3">
      <c r="A50" s="108" t="s">
        <v>1168</v>
      </c>
      <c r="B50" s="63" t="s">
        <v>1190</v>
      </c>
      <c r="C50" s="63" t="s">
        <v>1187</v>
      </c>
      <c r="D50" s="189" t="s">
        <v>12</v>
      </c>
      <c r="E50" s="190">
        <v>1</v>
      </c>
      <c r="F50" s="191"/>
      <c r="G50" s="192"/>
    </row>
    <row r="51" spans="1:7" ht="9" customHeight="1" x14ac:dyDescent="0.3">
      <c r="A51" s="119"/>
      <c r="B51" s="96"/>
      <c r="C51" s="96"/>
      <c r="D51" s="96"/>
      <c r="E51" s="96"/>
      <c r="F51" s="96"/>
      <c r="G51" s="193"/>
    </row>
    <row r="52" spans="1:7" ht="34.200000000000003" x14ac:dyDescent="0.3">
      <c r="A52" s="108" t="s">
        <v>1169</v>
      </c>
      <c r="B52" s="63" t="s">
        <v>1190</v>
      </c>
      <c r="C52" s="63" t="s">
        <v>1188</v>
      </c>
      <c r="D52" s="189" t="s">
        <v>12</v>
      </c>
      <c r="E52" s="190">
        <v>1</v>
      </c>
      <c r="F52" s="191"/>
      <c r="G52" s="192"/>
    </row>
    <row r="53" spans="1:7" ht="9" customHeight="1" x14ac:dyDescent="0.3">
      <c r="A53" s="119"/>
      <c r="B53" s="96"/>
      <c r="C53" s="96"/>
      <c r="D53" s="96"/>
      <c r="E53" s="96"/>
      <c r="F53" s="96"/>
      <c r="G53" s="193"/>
    </row>
    <row r="54" spans="1:7" ht="34.200000000000003" x14ac:dyDescent="0.3">
      <c r="A54" s="108" t="s">
        <v>1170</v>
      </c>
      <c r="B54" s="63" t="s">
        <v>1190</v>
      </c>
      <c r="C54" s="63" t="s">
        <v>1186</v>
      </c>
      <c r="D54" s="189" t="s">
        <v>12</v>
      </c>
      <c r="E54" s="190">
        <v>1</v>
      </c>
      <c r="F54" s="191"/>
      <c r="G54" s="192"/>
    </row>
    <row r="55" spans="1:7" ht="9" customHeight="1" x14ac:dyDescent="0.3">
      <c r="A55" s="119"/>
      <c r="B55" s="96"/>
      <c r="C55" s="96"/>
      <c r="D55" s="96"/>
      <c r="E55" s="96"/>
      <c r="F55" s="96"/>
      <c r="G55" s="193"/>
    </row>
    <row r="56" spans="1:7" ht="34.799999999999997" x14ac:dyDescent="0.3">
      <c r="A56" s="91" t="s">
        <v>1171</v>
      </c>
      <c r="B56" s="98" t="s">
        <v>1152</v>
      </c>
      <c r="C56" s="98" t="s">
        <v>1454</v>
      </c>
      <c r="D56" s="98" t="s">
        <v>619</v>
      </c>
      <c r="E56" s="98" t="s">
        <v>619</v>
      </c>
      <c r="F56" s="98" t="s">
        <v>619</v>
      </c>
      <c r="G56" s="218" t="s">
        <v>619</v>
      </c>
    </row>
    <row r="57" spans="1:7" ht="9" customHeight="1" x14ac:dyDescent="0.3">
      <c r="A57" s="94"/>
      <c r="B57" s="94"/>
      <c r="C57" s="94"/>
      <c r="D57" s="94"/>
      <c r="E57" s="94"/>
      <c r="F57" s="94"/>
      <c r="G57" s="220"/>
    </row>
    <row r="58" spans="1:7" s="353" customFormat="1" ht="73.2" customHeight="1" x14ac:dyDescent="0.3">
      <c r="A58" s="98" t="s">
        <v>1174</v>
      </c>
      <c r="B58" s="98" t="s">
        <v>1390</v>
      </c>
      <c r="C58" s="98" t="s">
        <v>1465</v>
      </c>
      <c r="D58" s="189" t="s">
        <v>12</v>
      </c>
      <c r="E58" s="190">
        <v>1</v>
      </c>
      <c r="F58" s="191"/>
      <c r="G58" s="192"/>
    </row>
    <row r="59" spans="1:7" ht="9" customHeight="1" x14ac:dyDescent="0.3">
      <c r="A59" s="119"/>
      <c r="B59" s="96"/>
      <c r="C59" s="96"/>
      <c r="D59" s="96"/>
      <c r="E59" s="96"/>
      <c r="F59" s="96"/>
      <c r="G59" s="193"/>
    </row>
    <row r="60" spans="1:7" x14ac:dyDescent="0.3">
      <c r="A60" s="143" t="s">
        <v>1455</v>
      </c>
      <c r="B60" s="63" t="s">
        <v>1172</v>
      </c>
      <c r="C60" s="122" t="s">
        <v>1173</v>
      </c>
      <c r="D60" s="189"/>
      <c r="E60" s="190"/>
      <c r="F60" s="191"/>
      <c r="G60" s="192"/>
    </row>
    <row r="61" spans="1:7" ht="9" customHeight="1" x14ac:dyDescent="0.3">
      <c r="A61" s="119"/>
      <c r="B61" s="96"/>
      <c r="C61" s="96"/>
      <c r="D61" s="96"/>
      <c r="E61" s="96"/>
      <c r="F61" s="96"/>
      <c r="G61" s="193"/>
    </row>
    <row r="62" spans="1:7" ht="23.4" x14ac:dyDescent="0.3">
      <c r="A62" s="143" t="s">
        <v>1176</v>
      </c>
      <c r="B62" s="63" t="s">
        <v>1193</v>
      </c>
      <c r="C62" s="63" t="s">
        <v>1191</v>
      </c>
      <c r="D62" s="231" t="s">
        <v>24</v>
      </c>
      <c r="E62" s="231" t="s">
        <v>24</v>
      </c>
      <c r="F62" s="231" t="s">
        <v>24</v>
      </c>
      <c r="G62" s="192"/>
    </row>
    <row r="63" spans="1:7" ht="9" customHeight="1" x14ac:dyDescent="0.3">
      <c r="A63" s="119"/>
      <c r="B63" s="96"/>
      <c r="C63" s="96"/>
      <c r="D63" s="96"/>
      <c r="E63" s="96"/>
      <c r="F63" s="96"/>
      <c r="G63" s="193"/>
    </row>
    <row r="64" spans="1:7" ht="22.8" x14ac:dyDescent="0.3">
      <c r="A64" s="108" t="s">
        <v>1456</v>
      </c>
      <c r="B64" s="63" t="s">
        <v>1193</v>
      </c>
      <c r="C64" s="63" t="s">
        <v>1203</v>
      </c>
      <c r="D64" s="189" t="s">
        <v>12</v>
      </c>
      <c r="E64" s="190">
        <v>1</v>
      </c>
      <c r="F64" s="191"/>
      <c r="G64" s="192"/>
    </row>
    <row r="65" spans="1:7" ht="9" customHeight="1" x14ac:dyDescent="0.3">
      <c r="A65" s="119"/>
      <c r="B65" s="96"/>
      <c r="C65" s="96"/>
      <c r="D65" s="96"/>
      <c r="E65" s="96"/>
      <c r="F65" s="96"/>
      <c r="G65" s="193"/>
    </row>
    <row r="66" spans="1:7" ht="22.8" x14ac:dyDescent="0.3">
      <c r="A66" s="108" t="s">
        <v>1457</v>
      </c>
      <c r="B66" s="63" t="s">
        <v>1193</v>
      </c>
      <c r="C66" s="63" t="s">
        <v>1204</v>
      </c>
      <c r="D66" s="189" t="s">
        <v>12</v>
      </c>
      <c r="E66" s="190">
        <v>1</v>
      </c>
      <c r="F66" s="191"/>
      <c r="G66" s="192"/>
    </row>
    <row r="67" spans="1:7" ht="9" customHeight="1" x14ac:dyDescent="0.3">
      <c r="A67" s="119"/>
      <c r="B67" s="96"/>
      <c r="C67" s="96"/>
      <c r="D67" s="96"/>
      <c r="E67" s="96"/>
      <c r="F67" s="96"/>
      <c r="G67" s="193"/>
    </row>
    <row r="68" spans="1:7" ht="22.8" x14ac:dyDescent="0.3">
      <c r="A68" s="108" t="s">
        <v>1192</v>
      </c>
      <c r="B68" s="63" t="s">
        <v>1193</v>
      </c>
      <c r="C68" s="63" t="s">
        <v>1205</v>
      </c>
      <c r="D68" s="189" t="s">
        <v>12</v>
      </c>
      <c r="E68" s="190">
        <v>1</v>
      </c>
      <c r="F68" s="191"/>
      <c r="G68" s="192"/>
    </row>
    <row r="69" spans="1:7" ht="9" customHeight="1" x14ac:dyDescent="0.3">
      <c r="A69" s="119"/>
      <c r="B69" s="96"/>
      <c r="C69" s="96"/>
      <c r="D69" s="96"/>
      <c r="E69" s="96"/>
      <c r="F69" s="96"/>
      <c r="G69" s="193"/>
    </row>
    <row r="70" spans="1:7" ht="22.8" x14ac:dyDescent="0.3">
      <c r="A70" s="108" t="s">
        <v>1458</v>
      </c>
      <c r="B70" s="63" t="s">
        <v>1193</v>
      </c>
      <c r="C70" s="63" t="s">
        <v>1206</v>
      </c>
      <c r="D70" s="189" t="s">
        <v>12</v>
      </c>
      <c r="E70" s="190">
        <v>1</v>
      </c>
      <c r="F70" s="191"/>
      <c r="G70" s="192"/>
    </row>
    <row r="71" spans="1:7" ht="9" customHeight="1" x14ac:dyDescent="0.3">
      <c r="A71" s="119"/>
      <c r="B71" s="96"/>
      <c r="C71" s="96"/>
      <c r="D71" s="96"/>
      <c r="E71" s="96"/>
      <c r="F71" s="96"/>
      <c r="G71" s="193"/>
    </row>
    <row r="72" spans="1:7" ht="34.200000000000003" x14ac:dyDescent="0.3">
      <c r="A72" s="108" t="s">
        <v>1459</v>
      </c>
      <c r="B72" s="63" t="s">
        <v>1193</v>
      </c>
      <c r="C72" s="63" t="s">
        <v>1207</v>
      </c>
      <c r="D72" s="189" t="s">
        <v>12</v>
      </c>
      <c r="E72" s="190">
        <v>1</v>
      </c>
      <c r="F72" s="191"/>
      <c r="G72" s="192"/>
    </row>
    <row r="73" spans="1:7" x14ac:dyDescent="0.3">
      <c r="A73" s="119"/>
      <c r="B73" s="96"/>
      <c r="C73" s="96"/>
      <c r="D73" s="96"/>
      <c r="E73" s="96"/>
      <c r="F73" s="96"/>
      <c r="G73" s="193"/>
    </row>
    <row r="74" spans="1:7" x14ac:dyDescent="0.3">
      <c r="A74" s="143" t="s">
        <v>1461</v>
      </c>
      <c r="B74" s="98"/>
      <c r="C74" s="122" t="s">
        <v>1175</v>
      </c>
      <c r="D74" s="98"/>
      <c r="E74" s="98"/>
      <c r="F74" s="98"/>
      <c r="G74" s="218"/>
    </row>
    <row r="75" spans="1:7" ht="10.199999999999999" customHeight="1" x14ac:dyDescent="0.3">
      <c r="A75" s="119"/>
      <c r="B75" s="96"/>
      <c r="C75" s="96"/>
      <c r="D75" s="96"/>
      <c r="E75" s="96"/>
      <c r="F75" s="96"/>
      <c r="G75" s="193"/>
    </row>
    <row r="76" spans="1:7" ht="46.8" x14ac:dyDescent="0.3">
      <c r="A76" s="108" t="s">
        <v>1460</v>
      </c>
      <c r="B76" s="63" t="s">
        <v>1196</v>
      </c>
      <c r="C76" s="229" t="s">
        <v>1202</v>
      </c>
      <c r="D76" s="189" t="s">
        <v>12</v>
      </c>
      <c r="E76" s="190">
        <v>1</v>
      </c>
      <c r="F76" s="191"/>
      <c r="G76" s="192"/>
    </row>
    <row r="77" spans="1:7" ht="10.199999999999999" customHeight="1" x14ac:dyDescent="0.3">
      <c r="A77" s="119"/>
      <c r="B77" s="96"/>
      <c r="C77" s="96"/>
      <c r="D77" s="96"/>
      <c r="E77" s="96"/>
      <c r="F77" s="96"/>
      <c r="G77" s="193"/>
    </row>
    <row r="78" spans="1:7" ht="34.200000000000003" x14ac:dyDescent="0.3">
      <c r="A78" s="108" t="s">
        <v>1462</v>
      </c>
      <c r="B78" s="63" t="s">
        <v>1197</v>
      </c>
      <c r="C78" s="63" t="s">
        <v>1177</v>
      </c>
      <c r="D78" s="189" t="s">
        <v>149</v>
      </c>
      <c r="E78" s="190">
        <v>1</v>
      </c>
      <c r="F78" s="192">
        <v>214580</v>
      </c>
      <c r="G78" s="192">
        <f>E78*F78</f>
        <v>214580</v>
      </c>
    </row>
    <row r="79" spans="1:7" ht="9" customHeight="1" x14ac:dyDescent="0.3">
      <c r="A79" s="119"/>
      <c r="B79" s="96"/>
      <c r="C79" s="96"/>
      <c r="D79" s="96"/>
      <c r="E79" s="96"/>
      <c r="F79" s="96"/>
      <c r="G79" s="193"/>
    </row>
    <row r="80" spans="1:7" ht="22.8" x14ac:dyDescent="0.3">
      <c r="A80" s="108" t="s">
        <v>1463</v>
      </c>
      <c r="B80" s="63" t="s">
        <v>1198</v>
      </c>
      <c r="C80" s="63" t="s">
        <v>1194</v>
      </c>
      <c r="D80" s="189" t="s">
        <v>59</v>
      </c>
      <c r="E80" s="190"/>
      <c r="F80" s="191">
        <f>G78</f>
        <v>214580</v>
      </c>
      <c r="G80" s="192"/>
    </row>
    <row r="81" spans="1:7" ht="9" customHeight="1" x14ac:dyDescent="0.3">
      <c r="A81" s="119"/>
      <c r="B81" s="96"/>
      <c r="C81" s="96"/>
      <c r="D81" s="96"/>
      <c r="E81" s="96"/>
      <c r="F81" s="96"/>
      <c r="G81" s="193"/>
    </row>
    <row r="82" spans="1:7" ht="34.200000000000003" x14ac:dyDescent="0.3">
      <c r="A82" s="108" t="s">
        <v>1464</v>
      </c>
      <c r="B82" s="63" t="s">
        <v>1199</v>
      </c>
      <c r="C82" s="63" t="s">
        <v>1195</v>
      </c>
      <c r="D82" s="189" t="s">
        <v>12</v>
      </c>
      <c r="E82" s="190">
        <v>1</v>
      </c>
      <c r="F82" s="191"/>
      <c r="G82" s="192"/>
    </row>
    <row r="83" spans="1:7" ht="9" customHeight="1" x14ac:dyDescent="0.3">
      <c r="A83" s="119"/>
      <c r="B83" s="96"/>
      <c r="C83" s="96"/>
      <c r="D83" s="96"/>
      <c r="E83" s="96"/>
      <c r="F83" s="96"/>
      <c r="G83" s="193"/>
    </row>
    <row r="84" spans="1:7" x14ac:dyDescent="0.3">
      <c r="A84" s="108"/>
      <c r="B84" s="63"/>
      <c r="C84" s="122" t="s">
        <v>1857</v>
      </c>
      <c r="D84" s="189"/>
      <c r="E84" s="190"/>
      <c r="F84" s="191"/>
      <c r="G84" s="192"/>
    </row>
    <row r="85" spans="1:7" s="353" customFormat="1" x14ac:dyDescent="0.3">
      <c r="A85" s="108" t="s">
        <v>1858</v>
      </c>
      <c r="B85" s="6" t="s">
        <v>60</v>
      </c>
      <c r="C85" s="6" t="s">
        <v>61</v>
      </c>
      <c r="D85" s="36" t="s">
        <v>1081</v>
      </c>
      <c r="E85" s="388">
        <v>1</v>
      </c>
      <c r="F85" s="423">
        <v>60000</v>
      </c>
      <c r="G85" s="209">
        <f>IF(D85 = CHAR(37), E85*F85/100,E85*F85)</f>
        <v>60000</v>
      </c>
    </row>
    <row r="86" spans="1:7" ht="9" customHeight="1" x14ac:dyDescent="0.3">
      <c r="A86" s="18"/>
      <c r="B86" s="19"/>
      <c r="C86" s="19"/>
      <c r="D86" s="19"/>
      <c r="E86" s="19"/>
      <c r="F86" s="19"/>
      <c r="G86" s="39"/>
    </row>
    <row r="87" spans="1:7" x14ac:dyDescent="0.3">
      <c r="A87" s="123" t="s">
        <v>62</v>
      </c>
      <c r="B87" s="25"/>
      <c r="C87" s="26"/>
      <c r="D87" s="27"/>
      <c r="E87" s="28"/>
      <c r="F87" s="28"/>
      <c r="G87" s="37"/>
    </row>
    <row r="88" spans="1:7" x14ac:dyDescent="0.3">
      <c r="A88" s="9"/>
      <c r="B88" s="9"/>
      <c r="C88" s="30"/>
      <c r="D88" s="9"/>
      <c r="E88" s="9"/>
      <c r="F88" s="9"/>
      <c r="G88" s="9"/>
    </row>
    <row r="89" spans="1:7" x14ac:dyDescent="0.3">
      <c r="C89" s="30"/>
    </row>
    <row r="90" spans="1:7" x14ac:dyDescent="0.3">
      <c r="G90" s="407"/>
    </row>
  </sheetData>
  <mergeCells count="1">
    <mergeCell ref="D4:G4"/>
  </mergeCells>
  <phoneticPr fontId="5" type="noConversion"/>
  <pageMargins left="0.39370078740157483" right="0.31496062992125984" top="0.15748031496062992" bottom="7.874015748031496E-2" header="0" footer="0"/>
  <pageSetup paperSize="9" scale="77" fitToHeight="0" orientation="portrait" r:id="rId1"/>
  <rowBreaks count="1" manualBreakCount="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BB9A-BCC3-44F4-9144-35B23D64154A}">
  <sheetPr>
    <tabColor rgb="FFFFFF99"/>
    <pageSetUpPr fitToPage="1"/>
  </sheetPr>
  <dimension ref="A1:H120"/>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C16" sqref="C16"/>
    </sheetView>
  </sheetViews>
  <sheetFormatPr defaultRowHeight="14.4" x14ac:dyDescent="0.3"/>
  <cols>
    <col min="2" max="2" width="13.109375" customWidth="1"/>
    <col min="3" max="3" width="50.109375" customWidth="1"/>
    <col min="5" max="5" width="12.109375" customWidth="1"/>
    <col min="6" max="6" width="12.44140625" customWidth="1"/>
    <col min="7" max="7" width="18.33203125" customWidth="1"/>
    <col min="8" max="8" width="3.66406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31.2" customHeight="1" x14ac:dyDescent="0.3">
      <c r="A4" s="9"/>
      <c r="B4" s="9"/>
      <c r="C4" s="9"/>
      <c r="D4" s="544" t="s">
        <v>2095</v>
      </c>
      <c r="E4" s="545" t="s">
        <v>169</v>
      </c>
      <c r="F4" s="545" t="s">
        <v>169</v>
      </c>
      <c r="G4" s="545" t="s">
        <v>169</v>
      </c>
      <c r="H4" s="3"/>
    </row>
    <row r="5" spans="1:8" ht="22.8" x14ac:dyDescent="0.3">
      <c r="A5" s="11" t="s">
        <v>5</v>
      </c>
      <c r="B5" s="11" t="s">
        <v>0</v>
      </c>
      <c r="C5" s="11" t="s">
        <v>1</v>
      </c>
      <c r="D5" s="11" t="s">
        <v>2</v>
      </c>
      <c r="E5" s="11" t="s">
        <v>3</v>
      </c>
      <c r="F5" s="11" t="s">
        <v>6</v>
      </c>
      <c r="G5" s="12" t="s">
        <v>4</v>
      </c>
      <c r="H5" s="3"/>
    </row>
    <row r="6" spans="1:8" ht="24" x14ac:dyDescent="0.3">
      <c r="A6" s="143" t="s">
        <v>1200</v>
      </c>
      <c r="B6" s="122"/>
      <c r="C6" s="122" t="s">
        <v>2095</v>
      </c>
      <c r="D6" s="189"/>
      <c r="E6" s="190"/>
      <c r="F6" s="191"/>
      <c r="G6" s="192"/>
    </row>
    <row r="7" spans="1:8" x14ac:dyDescent="0.3">
      <c r="A7" s="119"/>
      <c r="B7" s="96"/>
      <c r="C7" s="96"/>
      <c r="D7" s="96"/>
      <c r="E7" s="96"/>
      <c r="F7" s="96"/>
      <c r="G7" s="193"/>
    </row>
    <row r="8" spans="1:8" ht="39.6" customHeight="1" x14ac:dyDescent="0.3">
      <c r="A8" s="143" t="s">
        <v>1201</v>
      </c>
      <c r="B8" s="63"/>
      <c r="C8" s="122" t="s">
        <v>1212</v>
      </c>
      <c r="D8" s="189"/>
      <c r="E8" s="190"/>
      <c r="F8" s="191"/>
      <c r="G8" s="192"/>
    </row>
    <row r="9" spans="1:8" x14ac:dyDescent="0.3">
      <c r="A9" s="119"/>
      <c r="B9" s="96"/>
      <c r="C9" s="96"/>
      <c r="D9" s="96"/>
      <c r="E9" s="96"/>
      <c r="F9" s="96"/>
      <c r="G9" s="193"/>
    </row>
    <row r="10" spans="1:8" ht="45.6" x14ac:dyDescent="0.3">
      <c r="A10" s="108" t="s">
        <v>1214</v>
      </c>
      <c r="B10" s="63" t="s">
        <v>1213</v>
      </c>
      <c r="C10" s="63" t="s">
        <v>2091</v>
      </c>
      <c r="D10" s="189" t="s">
        <v>393</v>
      </c>
      <c r="E10" s="191">
        <v>1</v>
      </c>
      <c r="F10" s="191"/>
      <c r="G10" s="192"/>
    </row>
    <row r="11" spans="1:8" x14ac:dyDescent="0.3">
      <c r="A11" s="119"/>
      <c r="B11" s="96"/>
      <c r="C11" s="96"/>
      <c r="D11" s="96"/>
      <c r="E11" s="96"/>
      <c r="F11" s="96"/>
      <c r="G11" s="96"/>
    </row>
    <row r="12" spans="1:8" ht="45.6" x14ac:dyDescent="0.3">
      <c r="A12" s="108" t="s">
        <v>1215</v>
      </c>
      <c r="B12" s="63" t="s">
        <v>1213</v>
      </c>
      <c r="C12" s="63" t="s">
        <v>2092</v>
      </c>
      <c r="D12" s="189" t="s">
        <v>393</v>
      </c>
      <c r="E12" s="191">
        <v>1</v>
      </c>
      <c r="F12" s="191"/>
      <c r="G12" s="192"/>
    </row>
    <row r="13" spans="1:8" x14ac:dyDescent="0.3">
      <c r="A13" s="119"/>
      <c r="B13" s="96"/>
      <c r="C13" s="96"/>
      <c r="D13" s="96"/>
      <c r="E13" s="96"/>
      <c r="F13" s="96"/>
      <c r="G13" s="96"/>
    </row>
    <row r="14" spans="1:8" s="353" customFormat="1" ht="45.6" x14ac:dyDescent="0.3">
      <c r="A14" s="108" t="s">
        <v>1216</v>
      </c>
      <c r="B14" s="63" t="s">
        <v>1213</v>
      </c>
      <c r="C14" s="63" t="s">
        <v>1943</v>
      </c>
      <c r="D14" s="189" t="s">
        <v>393</v>
      </c>
      <c r="E14" s="191">
        <v>1</v>
      </c>
      <c r="F14" s="191"/>
      <c r="G14" s="192"/>
    </row>
    <row r="15" spans="1:8" x14ac:dyDescent="0.3">
      <c r="A15" s="119"/>
      <c r="B15" s="96"/>
      <c r="C15" s="96"/>
      <c r="D15" s="96"/>
      <c r="E15" s="96"/>
      <c r="F15" s="96"/>
      <c r="G15" s="96"/>
    </row>
    <row r="16" spans="1:8" s="353" customFormat="1" ht="45.6" x14ac:dyDescent="0.3">
      <c r="A16" s="108" t="s">
        <v>1217</v>
      </c>
      <c r="B16" s="63" t="s">
        <v>1213</v>
      </c>
      <c r="C16" s="63" t="s">
        <v>1944</v>
      </c>
      <c r="D16" s="189" t="s">
        <v>393</v>
      </c>
      <c r="E16" s="191">
        <v>1</v>
      </c>
      <c r="F16" s="191"/>
      <c r="G16" s="192"/>
    </row>
    <row r="17" spans="1:7" x14ac:dyDescent="0.3">
      <c r="A17" s="119"/>
      <c r="B17" s="96"/>
      <c r="C17" s="96"/>
      <c r="D17" s="96"/>
      <c r="E17" s="96"/>
      <c r="F17" s="96"/>
      <c r="G17" s="96"/>
    </row>
    <row r="18" spans="1:7" s="353" customFormat="1" ht="45.6" x14ac:dyDescent="0.3">
      <c r="A18" s="108" t="s">
        <v>1218</v>
      </c>
      <c r="B18" s="63" t="s">
        <v>1213</v>
      </c>
      <c r="C18" s="63" t="s">
        <v>1945</v>
      </c>
      <c r="D18" s="189" t="s">
        <v>393</v>
      </c>
      <c r="E18" s="191">
        <v>1</v>
      </c>
      <c r="F18" s="191"/>
      <c r="G18" s="192"/>
    </row>
    <row r="19" spans="1:7" x14ac:dyDescent="0.3">
      <c r="A19" s="119"/>
      <c r="B19" s="96"/>
      <c r="C19" s="96"/>
      <c r="D19" s="96"/>
      <c r="E19" s="96"/>
      <c r="F19" s="96"/>
      <c r="G19" s="96"/>
    </row>
    <row r="20" spans="1:7" ht="45.6" x14ac:dyDescent="0.3">
      <c r="A20" s="108" t="s">
        <v>1219</v>
      </c>
      <c r="B20" s="63" t="s">
        <v>1213</v>
      </c>
      <c r="C20" s="63" t="s">
        <v>2093</v>
      </c>
      <c r="D20" s="189" t="s">
        <v>393</v>
      </c>
      <c r="E20" s="191">
        <v>1</v>
      </c>
      <c r="F20" s="191"/>
      <c r="G20" s="192"/>
    </row>
    <row r="21" spans="1:7" x14ac:dyDescent="0.3">
      <c r="A21" s="119"/>
      <c r="B21" s="96"/>
      <c r="C21" s="96"/>
      <c r="D21" s="96"/>
      <c r="E21" s="96"/>
      <c r="F21" s="96"/>
      <c r="G21" s="96"/>
    </row>
    <row r="22" spans="1:7" x14ac:dyDescent="0.3">
      <c r="A22" s="121"/>
      <c r="B22" s="98"/>
      <c r="C22" s="98"/>
      <c r="D22" s="98"/>
      <c r="E22" s="98"/>
      <c r="F22" s="98"/>
      <c r="G22" s="98"/>
    </row>
    <row r="23" spans="1:7" ht="45.6" x14ac:dyDescent="0.3">
      <c r="A23" s="108" t="s">
        <v>2052</v>
      </c>
      <c r="B23" s="63" t="s">
        <v>1220</v>
      </c>
      <c r="C23" s="63" t="s">
        <v>2094</v>
      </c>
      <c r="D23" s="189" t="s">
        <v>135</v>
      </c>
      <c r="E23" s="190">
        <v>1</v>
      </c>
      <c r="F23" s="232">
        <v>100000</v>
      </c>
      <c r="G23" s="191">
        <f>E23*F23</f>
        <v>100000</v>
      </c>
    </row>
    <row r="24" spans="1:7" x14ac:dyDescent="0.3">
      <c r="A24" s="119"/>
      <c r="B24" s="96"/>
      <c r="C24" s="96"/>
      <c r="D24" s="96"/>
      <c r="E24" s="96"/>
      <c r="F24" s="96"/>
      <c r="G24" s="96"/>
    </row>
    <row r="25" spans="1:7" x14ac:dyDescent="0.3">
      <c r="A25" s="108" t="s">
        <v>2051</v>
      </c>
      <c r="B25" s="63"/>
      <c r="C25" s="63" t="s">
        <v>1210</v>
      </c>
      <c r="D25" s="189" t="s">
        <v>59</v>
      </c>
      <c r="E25" s="190">
        <f>G23</f>
        <v>100000</v>
      </c>
      <c r="F25" s="429"/>
      <c r="G25" s="191"/>
    </row>
    <row r="26" spans="1:7" x14ac:dyDescent="0.3">
      <c r="A26" s="119"/>
      <c r="B26" s="96"/>
      <c r="C26" s="96"/>
      <c r="D26" s="96"/>
      <c r="E26" s="96"/>
      <c r="F26" s="96"/>
      <c r="G26" s="96"/>
    </row>
    <row r="27" spans="1:7" ht="48" x14ac:dyDescent="0.3">
      <c r="A27" s="143" t="s">
        <v>1209</v>
      </c>
      <c r="B27" s="63"/>
      <c r="C27" s="122" t="s">
        <v>1208</v>
      </c>
      <c r="D27" s="189"/>
      <c r="E27" s="190"/>
      <c r="F27" s="228"/>
      <c r="G27" s="191"/>
    </row>
    <row r="28" spans="1:7" x14ac:dyDescent="0.3">
      <c r="A28" s="119"/>
      <c r="B28" s="96"/>
      <c r="C28" s="96"/>
      <c r="D28" s="96"/>
      <c r="E28" s="96"/>
      <c r="F28" s="96"/>
      <c r="G28" s="96"/>
    </row>
    <row r="29" spans="1:7" ht="24" x14ac:dyDescent="0.3">
      <c r="A29" s="143" t="s">
        <v>2006</v>
      </c>
      <c r="B29" s="63" t="s">
        <v>141</v>
      </c>
      <c r="C29" s="122" t="s">
        <v>1954</v>
      </c>
      <c r="D29" s="189"/>
      <c r="E29" s="190"/>
      <c r="F29" s="191"/>
      <c r="G29" s="191"/>
    </row>
    <row r="30" spans="1:7" x14ac:dyDescent="0.3">
      <c r="A30" s="119"/>
      <c r="B30" s="96"/>
      <c r="C30" s="96"/>
      <c r="D30" s="96"/>
      <c r="E30" s="96"/>
      <c r="F30" s="96"/>
      <c r="G30" s="96"/>
    </row>
    <row r="31" spans="1:7" ht="71.400000000000006" customHeight="1" x14ac:dyDescent="0.3">
      <c r="A31" s="108" t="s">
        <v>2007</v>
      </c>
      <c r="B31" s="406" t="s">
        <v>140</v>
      </c>
      <c r="C31" s="63" t="s">
        <v>2100</v>
      </c>
      <c r="D31" s="189" t="s">
        <v>1955</v>
      </c>
      <c r="E31" s="190">
        <v>12</v>
      </c>
      <c r="F31" s="232"/>
      <c r="G31" s="191"/>
    </row>
    <row r="32" spans="1:7" x14ac:dyDescent="0.3">
      <c r="A32" s="119"/>
      <c r="B32" s="96"/>
      <c r="C32" s="96"/>
      <c r="D32" s="96"/>
      <c r="E32" s="96"/>
      <c r="F32" s="96"/>
      <c r="G32" s="96"/>
    </row>
    <row r="33" spans="1:7" x14ac:dyDescent="0.3">
      <c r="A33" s="108" t="s">
        <v>2008</v>
      </c>
      <c r="B33" s="406"/>
      <c r="C33" s="63" t="s">
        <v>1958</v>
      </c>
      <c r="D33" s="189" t="s">
        <v>1955</v>
      </c>
      <c r="E33" s="190">
        <v>12</v>
      </c>
      <c r="F33" s="232"/>
      <c r="G33" s="191"/>
    </row>
    <row r="34" spans="1:7" x14ac:dyDescent="0.3">
      <c r="A34" s="119"/>
      <c r="B34" s="96"/>
      <c r="C34" s="96"/>
      <c r="D34" s="96"/>
      <c r="E34" s="96"/>
      <c r="F34" s="96"/>
      <c r="G34" s="96"/>
    </row>
    <row r="35" spans="1:7" ht="34.200000000000003" x14ac:dyDescent="0.3">
      <c r="A35" s="108" t="s">
        <v>2009</v>
      </c>
      <c r="B35" s="406"/>
      <c r="C35" s="63" t="s">
        <v>1959</v>
      </c>
      <c r="D35" s="189" t="s">
        <v>1955</v>
      </c>
      <c r="E35" s="190">
        <v>12</v>
      </c>
      <c r="F35" s="232"/>
      <c r="G35" s="191"/>
    </row>
    <row r="36" spans="1:7" x14ac:dyDescent="0.3">
      <c r="A36" s="212"/>
      <c r="B36" s="96"/>
      <c r="C36" s="96"/>
      <c r="D36" s="96"/>
      <c r="E36" s="96"/>
      <c r="F36" s="96"/>
      <c r="G36" s="96"/>
    </row>
    <row r="37" spans="1:7" x14ac:dyDescent="0.3">
      <c r="A37" s="24" t="s">
        <v>39</v>
      </c>
      <c r="B37" s="25"/>
      <c r="C37" s="26"/>
      <c r="D37" s="27"/>
      <c r="E37" s="28"/>
      <c r="F37" s="28"/>
      <c r="G37" s="29"/>
    </row>
    <row r="38" spans="1:7" x14ac:dyDescent="0.3">
      <c r="A38" s="9"/>
      <c r="B38" s="9"/>
      <c r="C38" s="30" t="s">
        <v>146</v>
      </c>
      <c r="D38" s="9"/>
      <c r="E38" s="9"/>
      <c r="F38" s="9"/>
      <c r="G38" s="9"/>
    </row>
    <row r="39" spans="1:7" x14ac:dyDescent="0.3">
      <c r="A39" s="35" t="str">
        <f>$A$1</f>
        <v xml:space="preserve">TSHIAME WWTW REFURBISHMENT </v>
      </c>
      <c r="B39" s="32"/>
      <c r="C39" s="32"/>
      <c r="D39" s="32"/>
      <c r="E39" s="32"/>
      <c r="F39" s="32"/>
      <c r="G39" s="32"/>
    </row>
    <row r="40" spans="1:7" x14ac:dyDescent="0.3">
      <c r="A40" s="31" t="s">
        <v>40</v>
      </c>
      <c r="B40" s="32"/>
      <c r="C40" s="32"/>
      <c r="D40" s="32"/>
      <c r="E40" s="32"/>
      <c r="F40" s="32"/>
      <c r="G40" s="32"/>
    </row>
    <row r="41" spans="1:7" ht="31.2" customHeight="1" x14ac:dyDescent="0.3">
      <c r="A41" s="9"/>
      <c r="B41" s="9"/>
      <c r="C41" s="9"/>
      <c r="D41" s="548" t="s">
        <v>2095</v>
      </c>
      <c r="E41" s="548"/>
      <c r="F41" s="548"/>
      <c r="G41" s="548"/>
    </row>
    <row r="42" spans="1:7" ht="22.8" x14ac:dyDescent="0.3">
      <c r="A42" s="11" t="s">
        <v>5</v>
      </c>
      <c r="B42" s="11" t="s">
        <v>0</v>
      </c>
      <c r="C42" s="11" t="s">
        <v>1</v>
      </c>
      <c r="D42" s="11" t="s">
        <v>2</v>
      </c>
      <c r="E42" s="11" t="s">
        <v>3</v>
      </c>
      <c r="F42" s="11" t="s">
        <v>6</v>
      </c>
      <c r="G42" s="12" t="s">
        <v>4</v>
      </c>
    </row>
    <row r="43" spans="1:7" x14ac:dyDescent="0.3">
      <c r="A43" s="24" t="s">
        <v>41</v>
      </c>
      <c r="B43" s="25"/>
      <c r="C43" s="26"/>
      <c r="D43" s="27"/>
      <c r="E43" s="28"/>
      <c r="F43" s="28"/>
      <c r="G43" s="29"/>
    </row>
    <row r="44" spans="1:7" ht="9" customHeight="1" x14ac:dyDescent="0.3">
      <c r="A44" s="119"/>
      <c r="B44" s="96"/>
      <c r="C44" s="96"/>
      <c r="D44" s="96"/>
      <c r="E44" s="96"/>
      <c r="F44" s="96"/>
      <c r="G44" s="193"/>
    </row>
    <row r="45" spans="1:7" ht="6.6" customHeight="1" x14ac:dyDescent="0.3">
      <c r="A45" s="119"/>
      <c r="B45" s="96"/>
      <c r="C45" s="96"/>
      <c r="D45" s="96"/>
      <c r="E45" s="96"/>
      <c r="F45" s="96"/>
      <c r="G45" s="96"/>
    </row>
    <row r="46" spans="1:7" x14ac:dyDescent="0.3">
      <c r="A46" s="233" t="s">
        <v>2010</v>
      </c>
      <c r="B46" s="91"/>
      <c r="C46" s="91" t="s">
        <v>2097</v>
      </c>
      <c r="D46" s="98"/>
      <c r="E46" s="98"/>
      <c r="F46" s="98"/>
      <c r="G46" s="98"/>
    </row>
    <row r="47" spans="1:7" ht="22.8" x14ac:dyDescent="0.3">
      <c r="A47" s="108" t="s">
        <v>2011</v>
      </c>
      <c r="B47" s="63" t="s">
        <v>142</v>
      </c>
      <c r="C47" s="63" t="s">
        <v>2098</v>
      </c>
      <c r="D47" s="189" t="s">
        <v>135</v>
      </c>
      <c r="E47" s="190">
        <f>14000*12</f>
        <v>168000</v>
      </c>
      <c r="F47" s="232">
        <v>1</v>
      </c>
      <c r="G47" s="191">
        <f>E47*F47</f>
        <v>168000</v>
      </c>
    </row>
    <row r="48" spans="1:7" x14ac:dyDescent="0.3">
      <c r="A48" s="119"/>
      <c r="B48" s="96"/>
      <c r="C48" s="96"/>
      <c r="D48" s="96"/>
      <c r="E48" s="96"/>
      <c r="F48" s="96"/>
      <c r="G48" s="96"/>
    </row>
    <row r="49" spans="1:7" x14ac:dyDescent="0.3">
      <c r="A49" s="108" t="s">
        <v>2012</v>
      </c>
      <c r="B49" s="63"/>
      <c r="C49" s="63" t="s">
        <v>2099</v>
      </c>
      <c r="D49" s="189" t="s">
        <v>59</v>
      </c>
      <c r="E49" s="191">
        <f>G47</f>
        <v>168000</v>
      </c>
      <c r="F49" s="429"/>
      <c r="G49" s="191"/>
    </row>
    <row r="50" spans="1:7" x14ac:dyDescent="0.3">
      <c r="A50" s="119"/>
      <c r="B50" s="96"/>
      <c r="C50" s="96"/>
      <c r="D50" s="96"/>
      <c r="E50" s="96"/>
      <c r="F50" s="96"/>
      <c r="G50" s="96"/>
    </row>
    <row r="51" spans="1:7" x14ac:dyDescent="0.3">
      <c r="A51" s="237"/>
      <c r="B51" s="98"/>
      <c r="C51" s="98"/>
      <c r="D51" s="98"/>
      <c r="E51" s="98"/>
      <c r="F51" s="98"/>
      <c r="G51" s="98"/>
    </row>
    <row r="52" spans="1:7" x14ac:dyDescent="0.3">
      <c r="A52" s="235" t="s">
        <v>2013</v>
      </c>
      <c r="B52" s="157"/>
      <c r="C52" s="194" t="s">
        <v>1956</v>
      </c>
      <c r="D52" s="195"/>
      <c r="E52" s="196"/>
      <c r="F52" s="197"/>
      <c r="G52" s="197"/>
    </row>
    <row r="53" spans="1:7" x14ac:dyDescent="0.3">
      <c r="A53" s="108" t="s">
        <v>2014</v>
      </c>
      <c r="B53" s="63"/>
      <c r="C53" s="63" t="s">
        <v>1957</v>
      </c>
      <c r="D53" s="189" t="s">
        <v>135</v>
      </c>
      <c r="E53" s="190">
        <f>10000*12</f>
        <v>120000</v>
      </c>
      <c r="F53" s="232">
        <v>1</v>
      </c>
      <c r="G53" s="191">
        <f>E53*F53</f>
        <v>120000</v>
      </c>
    </row>
    <row r="54" spans="1:7" x14ac:dyDescent="0.3">
      <c r="A54" s="349"/>
      <c r="B54" s="157"/>
      <c r="C54" s="157"/>
      <c r="D54" s="195"/>
      <c r="E54" s="196"/>
      <c r="F54" s="197"/>
      <c r="G54" s="197"/>
    </row>
    <row r="55" spans="1:7" x14ac:dyDescent="0.3">
      <c r="A55" s="108" t="s">
        <v>2015</v>
      </c>
      <c r="B55" s="63"/>
      <c r="C55" s="63" t="s">
        <v>1210</v>
      </c>
      <c r="D55" s="189" t="s">
        <v>59</v>
      </c>
      <c r="E55" s="191">
        <f>G53</f>
        <v>120000</v>
      </c>
      <c r="F55" s="429"/>
      <c r="G55" s="191"/>
    </row>
    <row r="56" spans="1:7" x14ac:dyDescent="0.3">
      <c r="A56" s="249"/>
      <c r="B56" s="157"/>
      <c r="C56" s="157"/>
      <c r="D56" s="195"/>
      <c r="E56" s="197"/>
      <c r="F56" s="414"/>
      <c r="G56" s="197"/>
    </row>
    <row r="57" spans="1:7" x14ac:dyDescent="0.3">
      <c r="A57" s="108"/>
      <c r="B57" s="63"/>
      <c r="C57" s="63"/>
      <c r="D57" s="189"/>
      <c r="E57" s="190"/>
      <c r="F57" s="232"/>
      <c r="G57" s="191"/>
    </row>
    <row r="58" spans="1:7" ht="36" x14ac:dyDescent="0.3">
      <c r="A58" s="234" t="s">
        <v>2016</v>
      </c>
      <c r="B58" s="157"/>
      <c r="C58" s="194" t="s">
        <v>2055</v>
      </c>
      <c r="D58" s="195"/>
      <c r="E58" s="196"/>
      <c r="F58" s="197"/>
      <c r="G58" s="197"/>
    </row>
    <row r="59" spans="1:7" x14ac:dyDescent="0.3">
      <c r="A59" s="108" t="s">
        <v>2017</v>
      </c>
      <c r="B59" s="63"/>
      <c r="C59" s="63" t="s">
        <v>2054</v>
      </c>
      <c r="D59" s="189" t="s">
        <v>135</v>
      </c>
      <c r="E59" s="190">
        <f>4500*12</f>
        <v>54000</v>
      </c>
      <c r="F59" s="232">
        <v>1</v>
      </c>
      <c r="G59" s="191">
        <f>E59*F59</f>
        <v>54000</v>
      </c>
    </row>
    <row r="60" spans="1:7" x14ac:dyDescent="0.3">
      <c r="A60" s="249"/>
      <c r="B60" s="157"/>
      <c r="C60" s="157"/>
      <c r="D60" s="195"/>
      <c r="E60" s="197"/>
      <c r="F60" s="414"/>
      <c r="G60" s="197"/>
    </row>
    <row r="61" spans="1:7" ht="51" customHeight="1" x14ac:dyDescent="0.3">
      <c r="A61" s="108" t="s">
        <v>2018</v>
      </c>
      <c r="B61" s="202"/>
      <c r="C61" s="202" t="s">
        <v>2057</v>
      </c>
      <c r="D61" s="189" t="s">
        <v>135</v>
      </c>
      <c r="E61" s="190">
        <f>4500*12</f>
        <v>54000</v>
      </c>
      <c r="F61" s="232">
        <v>1</v>
      </c>
      <c r="G61" s="191">
        <f>E61*F61</f>
        <v>54000</v>
      </c>
    </row>
    <row r="62" spans="1:7" x14ac:dyDescent="0.3">
      <c r="A62" s="249"/>
      <c r="B62" s="157"/>
      <c r="C62" s="157"/>
      <c r="D62" s="195"/>
      <c r="E62" s="197"/>
      <c r="F62" s="414"/>
      <c r="G62" s="197"/>
    </row>
    <row r="63" spans="1:7" ht="22.8" x14ac:dyDescent="0.3">
      <c r="A63" s="108" t="s">
        <v>2053</v>
      </c>
      <c r="B63" s="63"/>
      <c r="C63" s="63" t="s">
        <v>2056</v>
      </c>
      <c r="D63" s="189" t="s">
        <v>59</v>
      </c>
      <c r="E63" s="191">
        <f>G59+G61</f>
        <v>108000</v>
      </c>
      <c r="F63" s="429"/>
      <c r="G63" s="191"/>
    </row>
    <row r="64" spans="1:7" x14ac:dyDescent="0.3">
      <c r="A64" s="119"/>
      <c r="B64" s="96"/>
      <c r="C64" s="96"/>
      <c r="D64" s="96"/>
      <c r="E64" s="96"/>
      <c r="F64" s="96"/>
      <c r="G64" s="96"/>
    </row>
    <row r="65" spans="1:7" s="1" customFormat="1" ht="24" x14ac:dyDescent="0.3">
      <c r="A65" s="350" t="s">
        <v>2019</v>
      </c>
      <c r="B65" s="91"/>
      <c r="C65" s="91" t="s">
        <v>2020</v>
      </c>
      <c r="D65" s="91"/>
      <c r="E65" s="91"/>
      <c r="F65" s="91"/>
      <c r="G65" s="91"/>
    </row>
    <row r="66" spans="1:7" ht="34.200000000000003" x14ac:dyDescent="0.3">
      <c r="A66" s="108" t="s">
        <v>2021</v>
      </c>
      <c r="B66" s="63" t="s">
        <v>143</v>
      </c>
      <c r="C66" s="63" t="s">
        <v>2049</v>
      </c>
      <c r="D66" s="189" t="s">
        <v>135</v>
      </c>
      <c r="E66" s="190">
        <v>1</v>
      </c>
      <c r="F66" s="232">
        <v>50000</v>
      </c>
      <c r="G66" s="191">
        <f>E66*F66</f>
        <v>50000</v>
      </c>
    </row>
    <row r="67" spans="1:7" x14ac:dyDescent="0.3">
      <c r="A67" s="119"/>
      <c r="B67" s="96"/>
      <c r="C67" s="96"/>
      <c r="D67" s="96"/>
      <c r="E67" s="96"/>
      <c r="F67" s="96"/>
      <c r="G67" s="96"/>
    </row>
    <row r="68" spans="1:7" x14ac:dyDescent="0.3">
      <c r="A68" s="108" t="s">
        <v>2021</v>
      </c>
      <c r="B68" s="63"/>
      <c r="C68" s="63" t="s">
        <v>1210</v>
      </c>
      <c r="D68" s="189" t="s">
        <v>59</v>
      </c>
      <c r="E68" s="191">
        <f>G66</f>
        <v>50000</v>
      </c>
      <c r="F68" s="429"/>
      <c r="G68" s="191"/>
    </row>
    <row r="69" spans="1:7" x14ac:dyDescent="0.3">
      <c r="A69" s="119"/>
      <c r="B69" s="96"/>
      <c r="C69" s="96"/>
      <c r="D69" s="96"/>
      <c r="E69" s="96"/>
      <c r="F69" s="96"/>
      <c r="G69" s="96"/>
    </row>
    <row r="70" spans="1:7" x14ac:dyDescent="0.3">
      <c r="A70" s="237"/>
      <c r="B70" s="98"/>
      <c r="C70" s="98"/>
      <c r="D70" s="98"/>
      <c r="E70" s="98"/>
      <c r="F70" s="98"/>
      <c r="G70" s="98"/>
    </row>
    <row r="71" spans="1:7" x14ac:dyDescent="0.3">
      <c r="A71" s="234" t="s">
        <v>2022</v>
      </c>
      <c r="B71" s="94"/>
      <c r="C71" s="151" t="s">
        <v>1950</v>
      </c>
      <c r="D71" s="195"/>
      <c r="E71" s="196"/>
      <c r="F71" s="197"/>
      <c r="G71" s="197"/>
    </row>
    <row r="72" spans="1:7" x14ac:dyDescent="0.3">
      <c r="A72" s="121" t="s">
        <v>2023</v>
      </c>
      <c r="B72" s="98"/>
      <c r="C72" s="98" t="s">
        <v>1951</v>
      </c>
      <c r="D72" s="189" t="s">
        <v>135</v>
      </c>
      <c r="E72" s="98">
        <v>1</v>
      </c>
      <c r="F72" s="413">
        <f>14880*12</f>
        <v>178560</v>
      </c>
      <c r="G72" s="191">
        <f t="shared" ref="G72:G74" si="0">E72*F72</f>
        <v>178560</v>
      </c>
    </row>
    <row r="73" spans="1:7" x14ac:dyDescent="0.3">
      <c r="A73" s="119"/>
      <c r="B73" s="96"/>
      <c r="C73" s="96"/>
      <c r="D73" s="96"/>
      <c r="E73" s="96"/>
      <c r="F73" s="96"/>
      <c r="G73" s="96"/>
    </row>
    <row r="74" spans="1:7" x14ac:dyDescent="0.3">
      <c r="A74" s="121" t="s">
        <v>2024</v>
      </c>
      <c r="B74" s="98"/>
      <c r="C74" s="98" t="s">
        <v>1952</v>
      </c>
      <c r="D74" s="189" t="s">
        <v>135</v>
      </c>
      <c r="E74" s="98">
        <v>1</v>
      </c>
      <c r="F74" s="413">
        <f>130*12</f>
        <v>1560</v>
      </c>
      <c r="G74" s="191">
        <f t="shared" si="0"/>
        <v>1560</v>
      </c>
    </row>
    <row r="75" spans="1:7" x14ac:dyDescent="0.3">
      <c r="A75" s="119"/>
      <c r="B75" s="96"/>
      <c r="C75" s="96"/>
      <c r="D75" s="96"/>
      <c r="E75" s="96"/>
      <c r="F75" s="96"/>
      <c r="G75" s="96"/>
    </row>
    <row r="76" spans="1:7" x14ac:dyDescent="0.3">
      <c r="A76" s="121" t="s">
        <v>2025</v>
      </c>
      <c r="B76" s="98"/>
      <c r="C76" s="98" t="s">
        <v>1953</v>
      </c>
      <c r="D76" s="189" t="s">
        <v>135</v>
      </c>
      <c r="E76" s="98">
        <v>1</v>
      </c>
      <c r="F76" s="413">
        <f>12*2500</f>
        <v>30000</v>
      </c>
      <c r="G76" s="191">
        <f t="shared" ref="G76" si="1">E76*F76</f>
        <v>30000</v>
      </c>
    </row>
    <row r="77" spans="1:7" x14ac:dyDescent="0.3">
      <c r="A77" s="119"/>
      <c r="B77" s="96"/>
      <c r="C77" s="96"/>
      <c r="D77" s="96"/>
      <c r="E77" s="96"/>
      <c r="F77" s="96"/>
      <c r="G77" s="96"/>
    </row>
    <row r="78" spans="1:7" ht="22.8" x14ac:dyDescent="0.3">
      <c r="A78" s="121" t="s">
        <v>2027</v>
      </c>
      <c r="B78" s="98"/>
      <c r="C78" s="63" t="s">
        <v>2026</v>
      </c>
      <c r="D78" s="189" t="s">
        <v>59</v>
      </c>
      <c r="E78" s="191">
        <f>SUM(G72:G76)</f>
        <v>210120</v>
      </c>
      <c r="F78" s="429"/>
      <c r="G78" s="191"/>
    </row>
    <row r="79" spans="1:7" x14ac:dyDescent="0.3">
      <c r="A79" s="119"/>
      <c r="B79" s="96"/>
      <c r="C79" s="96"/>
      <c r="D79" s="96"/>
      <c r="E79" s="96"/>
      <c r="F79" s="96"/>
      <c r="G79" s="96"/>
    </row>
    <row r="80" spans="1:7" x14ac:dyDescent="0.3">
      <c r="A80" s="121" t="s">
        <v>2028</v>
      </c>
      <c r="B80" s="98"/>
      <c r="C80" s="98" t="s">
        <v>2050</v>
      </c>
      <c r="D80" s="189" t="s">
        <v>12</v>
      </c>
      <c r="E80" s="98">
        <v>1</v>
      </c>
      <c r="F80" s="413"/>
      <c r="G80" s="191"/>
    </row>
    <row r="81" spans="1:7" x14ac:dyDescent="0.3">
      <c r="A81" s="119"/>
      <c r="B81" s="96"/>
      <c r="C81" s="96"/>
      <c r="D81" s="96"/>
      <c r="E81" s="96"/>
      <c r="F81" s="96"/>
      <c r="G81" s="96"/>
    </row>
    <row r="82" spans="1:7" x14ac:dyDescent="0.3">
      <c r="A82" s="252"/>
      <c r="B82" s="202"/>
      <c r="C82" s="202"/>
      <c r="D82" s="202"/>
      <c r="E82" s="202"/>
      <c r="F82" s="202"/>
      <c r="G82" s="202"/>
    </row>
    <row r="83" spans="1:7" ht="48" x14ac:dyDescent="0.3">
      <c r="A83" s="234" t="s">
        <v>2029</v>
      </c>
      <c r="B83" s="94"/>
      <c r="C83" s="151" t="s">
        <v>2061</v>
      </c>
      <c r="D83" s="94"/>
      <c r="E83" s="94"/>
      <c r="F83" s="94"/>
      <c r="G83" s="94"/>
    </row>
    <row r="84" spans="1:7" x14ac:dyDescent="0.3">
      <c r="A84" s="252" t="s">
        <v>2030</v>
      </c>
      <c r="B84" s="202"/>
      <c r="C84" s="202" t="s">
        <v>2058</v>
      </c>
      <c r="D84" s="189" t="s">
        <v>135</v>
      </c>
      <c r="E84" s="98">
        <v>1</v>
      </c>
      <c r="F84" s="413">
        <f>8000*12</f>
        <v>96000</v>
      </c>
      <c r="G84" s="191">
        <f t="shared" ref="G84" si="2">E84*F84</f>
        <v>96000</v>
      </c>
    </row>
    <row r="85" spans="1:7" x14ac:dyDescent="0.3">
      <c r="A85" s="212"/>
      <c r="B85" s="96"/>
      <c r="C85" s="96"/>
      <c r="D85" s="96"/>
      <c r="E85" s="96"/>
      <c r="F85" s="96"/>
      <c r="G85" s="96"/>
    </row>
    <row r="86" spans="1:7" x14ac:dyDescent="0.3">
      <c r="A86" s="237" t="s">
        <v>2030</v>
      </c>
      <c r="B86" s="98"/>
      <c r="C86" s="63" t="s">
        <v>2060</v>
      </c>
      <c r="D86" s="189" t="s">
        <v>59</v>
      </c>
      <c r="E86" s="191">
        <f>G84</f>
        <v>96000</v>
      </c>
      <c r="F86" s="429"/>
      <c r="G86" s="191"/>
    </row>
    <row r="87" spans="1:7" x14ac:dyDescent="0.3">
      <c r="A87" s="24" t="s">
        <v>39</v>
      </c>
      <c r="B87" s="25"/>
      <c r="C87" s="26"/>
      <c r="D87" s="27"/>
      <c r="E87" s="28"/>
      <c r="F87" s="28"/>
      <c r="G87" s="29"/>
    </row>
    <row r="88" spans="1:7" x14ac:dyDescent="0.3">
      <c r="A88" s="9"/>
      <c r="B88" s="9"/>
      <c r="C88" s="30" t="s">
        <v>146</v>
      </c>
      <c r="D88" s="9"/>
      <c r="E88" s="9"/>
      <c r="F88" s="9"/>
      <c r="G88" s="9"/>
    </row>
    <row r="89" spans="1:7" x14ac:dyDescent="0.3">
      <c r="A89" s="35" t="str">
        <f>$A$1</f>
        <v xml:space="preserve">TSHIAME WWTW REFURBISHMENT </v>
      </c>
      <c r="B89" s="32"/>
      <c r="C89" s="32"/>
      <c r="D89" s="32"/>
      <c r="E89" s="32"/>
      <c r="F89" s="32"/>
      <c r="G89" s="32"/>
    </row>
    <row r="90" spans="1:7" x14ac:dyDescent="0.3">
      <c r="A90" s="31" t="s">
        <v>40</v>
      </c>
      <c r="B90" s="32"/>
      <c r="C90" s="32"/>
      <c r="D90" s="32"/>
      <c r="E90" s="32"/>
      <c r="F90" s="32"/>
      <c r="G90" s="32"/>
    </row>
    <row r="91" spans="1:7" ht="31.2" customHeight="1" x14ac:dyDescent="0.3">
      <c r="A91" s="9"/>
      <c r="B91" s="9"/>
      <c r="C91" s="9"/>
      <c r="D91" s="548" t="s">
        <v>2095</v>
      </c>
      <c r="E91" s="548"/>
      <c r="F91" s="548"/>
      <c r="G91" s="548"/>
    </row>
    <row r="92" spans="1:7" ht="22.8" x14ac:dyDescent="0.3">
      <c r="A92" s="11" t="s">
        <v>5</v>
      </c>
      <c r="B92" s="11" t="s">
        <v>0</v>
      </c>
      <c r="C92" s="11" t="s">
        <v>1</v>
      </c>
      <c r="D92" s="11" t="s">
        <v>2</v>
      </c>
      <c r="E92" s="11" t="s">
        <v>3</v>
      </c>
      <c r="F92" s="11" t="s">
        <v>6</v>
      </c>
      <c r="G92" s="12" t="s">
        <v>4</v>
      </c>
    </row>
    <row r="93" spans="1:7" x14ac:dyDescent="0.3">
      <c r="A93" s="24" t="s">
        <v>41</v>
      </c>
      <c r="B93" s="25"/>
      <c r="C93" s="26"/>
      <c r="D93" s="27"/>
      <c r="E93" s="28"/>
      <c r="F93" s="28"/>
      <c r="G93" s="29"/>
    </row>
    <row r="94" spans="1:7" ht="9" customHeight="1" x14ac:dyDescent="0.3">
      <c r="A94" s="119"/>
      <c r="B94" s="96"/>
      <c r="C94" s="96"/>
      <c r="D94" s="96"/>
      <c r="E94" s="96"/>
      <c r="F94" s="96"/>
      <c r="G94" s="193"/>
    </row>
    <row r="95" spans="1:7" x14ac:dyDescent="0.3">
      <c r="A95" s="210"/>
      <c r="B95" s="63"/>
      <c r="C95" s="63"/>
      <c r="D95" s="189"/>
      <c r="E95" s="190"/>
      <c r="F95" s="191"/>
      <c r="G95" s="191"/>
    </row>
    <row r="96" spans="1:7" ht="36" x14ac:dyDescent="0.3">
      <c r="A96" s="238" t="s">
        <v>2032</v>
      </c>
      <c r="B96" s="157"/>
      <c r="C96" s="194" t="s">
        <v>2031</v>
      </c>
      <c r="D96" s="195"/>
      <c r="E96" s="196"/>
      <c r="F96" s="197"/>
      <c r="G96" s="197"/>
    </row>
    <row r="97" spans="1:7" x14ac:dyDescent="0.3">
      <c r="A97" s="238" t="s">
        <v>2033</v>
      </c>
      <c r="B97" s="157"/>
      <c r="C97" s="194" t="s">
        <v>2038</v>
      </c>
      <c r="D97" s="195"/>
      <c r="E97" s="196"/>
      <c r="F97" s="197"/>
      <c r="G97" s="197"/>
    </row>
    <row r="98" spans="1:7" ht="47.4" x14ac:dyDescent="0.3">
      <c r="A98" s="210" t="s">
        <v>2039</v>
      </c>
      <c r="B98" s="63"/>
      <c r="C98" s="63" t="s">
        <v>2034</v>
      </c>
      <c r="D98" s="365" t="s">
        <v>619</v>
      </c>
      <c r="E98" s="365"/>
      <c r="F98" s="365"/>
      <c r="G98" s="365" t="s">
        <v>619</v>
      </c>
    </row>
    <row r="99" spans="1:7" x14ac:dyDescent="0.3">
      <c r="A99" s="119"/>
      <c r="B99" s="96"/>
      <c r="C99" s="96"/>
      <c r="D99" s="96"/>
      <c r="E99" s="96"/>
      <c r="F99" s="96"/>
      <c r="G99" s="96"/>
    </row>
    <row r="100" spans="1:7" ht="47.4" x14ac:dyDescent="0.3">
      <c r="A100" s="210" t="s">
        <v>2040</v>
      </c>
      <c r="B100" s="63"/>
      <c r="C100" s="63" t="s">
        <v>2035</v>
      </c>
      <c r="D100" s="365" t="s">
        <v>619</v>
      </c>
      <c r="E100" s="365"/>
      <c r="F100" s="365"/>
      <c r="G100" s="365" t="s">
        <v>619</v>
      </c>
    </row>
    <row r="101" spans="1:7" x14ac:dyDescent="0.3">
      <c r="A101" s="119"/>
      <c r="B101" s="96"/>
      <c r="C101" s="96"/>
      <c r="D101" s="415"/>
      <c r="E101" s="415"/>
      <c r="F101" s="415"/>
      <c r="G101" s="415"/>
    </row>
    <row r="102" spans="1:7" ht="47.4" x14ac:dyDescent="0.3">
      <c r="A102" s="210" t="s">
        <v>2041</v>
      </c>
      <c r="B102" s="63"/>
      <c r="C102" s="63" t="s">
        <v>2036</v>
      </c>
      <c r="D102" s="365" t="s">
        <v>619</v>
      </c>
      <c r="E102" s="365"/>
      <c r="F102" s="365"/>
      <c r="G102" s="365" t="s">
        <v>619</v>
      </c>
    </row>
    <row r="103" spans="1:7" x14ac:dyDescent="0.3">
      <c r="A103" s="119"/>
      <c r="B103" s="96"/>
      <c r="C103" s="96"/>
      <c r="D103" s="415"/>
      <c r="E103" s="415"/>
      <c r="F103" s="415"/>
      <c r="G103" s="415"/>
    </row>
    <row r="104" spans="1:7" x14ac:dyDescent="0.3">
      <c r="A104" s="69" t="s">
        <v>2037</v>
      </c>
      <c r="B104" s="63"/>
      <c r="C104" s="122" t="s">
        <v>1946</v>
      </c>
      <c r="D104" s="189"/>
      <c r="E104" s="416"/>
      <c r="F104" s="417"/>
      <c r="G104" s="416"/>
    </row>
    <row r="105" spans="1:7" x14ac:dyDescent="0.3">
      <c r="A105" s="119"/>
      <c r="B105" s="96"/>
      <c r="C105" s="96"/>
      <c r="D105" s="415"/>
      <c r="E105" s="415"/>
      <c r="F105" s="415"/>
      <c r="G105" s="415"/>
    </row>
    <row r="106" spans="1:7" x14ac:dyDescent="0.3">
      <c r="A106" s="121" t="s">
        <v>2042</v>
      </c>
      <c r="B106" s="98"/>
      <c r="C106" s="98" t="s">
        <v>1947</v>
      </c>
      <c r="D106" s="365" t="s">
        <v>619</v>
      </c>
      <c r="E106" s="365"/>
      <c r="F106" s="365"/>
      <c r="G106" s="365" t="s">
        <v>619</v>
      </c>
    </row>
    <row r="107" spans="1:7" x14ac:dyDescent="0.3">
      <c r="A107" s="119"/>
      <c r="B107" s="96"/>
      <c r="C107" s="96"/>
      <c r="D107" s="415"/>
      <c r="E107" s="415"/>
      <c r="F107" s="415"/>
      <c r="G107" s="415"/>
    </row>
    <row r="108" spans="1:7" x14ac:dyDescent="0.3">
      <c r="A108" s="69" t="s">
        <v>2043</v>
      </c>
      <c r="B108" s="98"/>
      <c r="C108" s="91" t="s">
        <v>1948</v>
      </c>
      <c r="D108" s="365"/>
      <c r="E108" s="365"/>
      <c r="F108" s="365"/>
      <c r="G108" s="365"/>
    </row>
    <row r="109" spans="1:7" x14ac:dyDescent="0.3">
      <c r="A109" s="119"/>
      <c r="B109" s="96"/>
      <c r="C109" s="96"/>
      <c r="D109" s="415"/>
      <c r="E109" s="415"/>
      <c r="F109" s="415"/>
      <c r="G109" s="415"/>
    </row>
    <row r="110" spans="1:7" x14ac:dyDescent="0.3">
      <c r="A110" s="121" t="s">
        <v>2046</v>
      </c>
      <c r="B110" s="98"/>
      <c r="C110" s="98" t="s">
        <v>1947</v>
      </c>
      <c r="D110" s="365" t="s">
        <v>619</v>
      </c>
      <c r="E110" s="365"/>
      <c r="F110" s="365"/>
      <c r="G110" s="365" t="s">
        <v>619</v>
      </c>
    </row>
    <row r="111" spans="1:7" x14ac:dyDescent="0.3">
      <c r="A111" s="119"/>
      <c r="B111" s="96"/>
      <c r="C111" s="96"/>
      <c r="D111" s="415"/>
      <c r="E111" s="415"/>
      <c r="F111" s="415"/>
      <c r="G111" s="415"/>
    </row>
    <row r="112" spans="1:7" x14ac:dyDescent="0.3">
      <c r="A112" s="69" t="s">
        <v>2044</v>
      </c>
      <c r="B112" s="98"/>
      <c r="C112" s="91" t="s">
        <v>1949</v>
      </c>
      <c r="D112" s="365"/>
      <c r="E112" s="365"/>
      <c r="F112" s="365"/>
      <c r="G112" s="365"/>
    </row>
    <row r="113" spans="1:7" x14ac:dyDescent="0.3">
      <c r="A113" s="119"/>
      <c r="B113" s="96"/>
      <c r="C113" s="96"/>
      <c r="D113" s="415"/>
      <c r="E113" s="415"/>
      <c r="F113" s="415"/>
      <c r="G113" s="415"/>
    </row>
    <row r="114" spans="1:7" x14ac:dyDescent="0.3">
      <c r="A114" s="121" t="s">
        <v>2047</v>
      </c>
      <c r="B114" s="98"/>
      <c r="C114" s="98" t="s">
        <v>1947</v>
      </c>
      <c r="D114" s="365" t="s">
        <v>619</v>
      </c>
      <c r="E114" s="365"/>
      <c r="F114" s="365"/>
      <c r="G114" s="365" t="s">
        <v>619</v>
      </c>
    </row>
    <row r="115" spans="1:7" x14ac:dyDescent="0.3">
      <c r="A115" s="121"/>
      <c r="B115" s="98"/>
      <c r="C115" s="98"/>
      <c r="D115" s="365"/>
      <c r="E115" s="365"/>
      <c r="F115" s="365"/>
      <c r="G115" s="365"/>
    </row>
    <row r="116" spans="1:7" x14ac:dyDescent="0.3">
      <c r="A116" s="69" t="s">
        <v>2045</v>
      </c>
      <c r="B116" s="98"/>
      <c r="C116" s="91" t="s">
        <v>2059</v>
      </c>
      <c r="D116" s="365"/>
      <c r="E116" s="365"/>
      <c r="F116" s="365"/>
      <c r="G116" s="365"/>
    </row>
    <row r="117" spans="1:7" x14ac:dyDescent="0.3">
      <c r="A117" s="119"/>
      <c r="B117" s="96"/>
      <c r="C117" s="96"/>
      <c r="D117" s="415"/>
      <c r="E117" s="415"/>
      <c r="F117" s="415"/>
      <c r="G117" s="415"/>
    </row>
    <row r="118" spans="1:7" x14ac:dyDescent="0.3">
      <c r="A118" s="121" t="s">
        <v>2048</v>
      </c>
      <c r="B118" s="98"/>
      <c r="C118" s="98" t="s">
        <v>1947</v>
      </c>
      <c r="D118" s="365" t="s">
        <v>619</v>
      </c>
      <c r="E118" s="365"/>
      <c r="F118" s="365"/>
      <c r="G118" s="365" t="s">
        <v>619</v>
      </c>
    </row>
    <row r="119" spans="1:7" x14ac:dyDescent="0.3">
      <c r="A119" s="18"/>
      <c r="B119" s="19"/>
      <c r="C119" s="19"/>
      <c r="D119" s="19"/>
      <c r="E119" s="19"/>
      <c r="F119" s="19"/>
      <c r="G119" s="39"/>
    </row>
    <row r="120" spans="1:7" x14ac:dyDescent="0.3">
      <c r="A120" s="123" t="s">
        <v>62</v>
      </c>
      <c r="B120" s="25"/>
      <c r="C120" s="26"/>
      <c r="D120" s="27"/>
      <c r="E120" s="28"/>
      <c r="F120" s="28"/>
      <c r="G120" s="37"/>
    </row>
  </sheetData>
  <mergeCells count="3">
    <mergeCell ref="D4:G4"/>
    <mergeCell ref="D41:G41"/>
    <mergeCell ref="D91:G91"/>
  </mergeCells>
  <phoneticPr fontId="5" type="noConversion"/>
  <pageMargins left="0.39370078740157483" right="0.31496062992125984" top="0.15748031496062992" bottom="7.874015748031496E-2" header="0" footer="0"/>
  <pageSetup paperSize="9" scale="77" fitToHeight="0" orientation="portrait" r:id="rId1"/>
  <rowBreaks count="2" manualBreakCount="2">
    <brk id="37" max="16383" man="1"/>
    <brk id="8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5688-3FBC-4534-A616-A3D54621ADCA}">
  <sheetPr>
    <tabColor theme="3" tint="0.89999084444715716"/>
    <pageSetUpPr fitToPage="1"/>
  </sheetPr>
  <dimension ref="A1:H304"/>
  <sheetViews>
    <sheetView view="pageBreakPreview" zoomScale="60" zoomScaleNormal="100" workbookViewId="0">
      <pane xSplit="3" ySplit="5" topLeftCell="D6" activePane="bottomRight" state="frozen"/>
      <selection activeCell="A3" sqref="A3"/>
      <selection pane="topRight" activeCell="A3" sqref="A3"/>
      <selection pane="bottomLeft" activeCell="A3" sqref="A3"/>
      <selection pane="bottomRight" activeCell="C21" sqref="C21"/>
    </sheetView>
  </sheetViews>
  <sheetFormatPr defaultRowHeight="14.4" x14ac:dyDescent="0.3"/>
  <cols>
    <col min="2" max="2" width="13.109375" customWidth="1"/>
    <col min="3" max="3" width="54.44140625" customWidth="1"/>
    <col min="5" max="5" width="12.109375" style="353"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x14ac:dyDescent="0.3">
      <c r="A4" s="9"/>
      <c r="B4" s="9"/>
      <c r="C4" s="9"/>
      <c r="D4" s="544" t="s">
        <v>1964</v>
      </c>
      <c r="E4" s="547"/>
      <c r="F4" s="547"/>
      <c r="G4" s="547"/>
      <c r="H4" s="3"/>
    </row>
    <row r="5" spans="1:8" ht="22.8" x14ac:dyDescent="0.3">
      <c r="A5" s="11" t="s">
        <v>5</v>
      </c>
      <c r="B5" s="11" t="s">
        <v>0</v>
      </c>
      <c r="C5" s="11" t="s">
        <v>1</v>
      </c>
      <c r="D5" s="11" t="s">
        <v>2</v>
      </c>
      <c r="E5" s="4" t="s">
        <v>3</v>
      </c>
      <c r="F5" s="11" t="s">
        <v>6</v>
      </c>
      <c r="G5" s="12" t="s">
        <v>4</v>
      </c>
      <c r="H5" s="3"/>
    </row>
    <row r="6" spans="1:8" ht="24" x14ac:dyDescent="0.3">
      <c r="A6" s="204" t="s">
        <v>199</v>
      </c>
      <c r="B6" s="14" t="s">
        <v>67</v>
      </c>
      <c r="C6" s="49" t="s">
        <v>2004</v>
      </c>
      <c r="D6" s="22"/>
      <c r="E6" s="388"/>
      <c r="F6" s="17"/>
      <c r="G6" s="38"/>
    </row>
    <row r="7" spans="1:8" x14ac:dyDescent="0.3">
      <c r="A7" s="18"/>
      <c r="B7" s="19"/>
      <c r="C7" s="19"/>
      <c r="D7" s="19"/>
      <c r="E7" s="5"/>
      <c r="F7" s="19"/>
      <c r="G7" s="39"/>
    </row>
    <row r="8" spans="1:8" x14ac:dyDescent="0.3">
      <c r="A8" s="204" t="s">
        <v>200</v>
      </c>
      <c r="B8" s="21"/>
      <c r="C8" s="49" t="s">
        <v>2005</v>
      </c>
      <c r="D8" s="22"/>
      <c r="E8" s="388"/>
      <c r="F8" s="17"/>
      <c r="G8" s="38"/>
    </row>
    <row r="9" spans="1:8" x14ac:dyDescent="0.3">
      <c r="A9" s="18"/>
      <c r="B9" s="19"/>
      <c r="C9" s="19"/>
      <c r="D9" s="19"/>
      <c r="E9" s="5"/>
      <c r="F9" s="19"/>
      <c r="G9" s="39"/>
    </row>
    <row r="10" spans="1:8" x14ac:dyDescent="0.3">
      <c r="A10" s="20"/>
      <c r="B10" s="14" t="s">
        <v>69</v>
      </c>
      <c r="C10" s="14" t="s">
        <v>70</v>
      </c>
      <c r="D10" s="22"/>
      <c r="E10" s="388"/>
      <c r="F10" s="17"/>
      <c r="G10" s="38"/>
    </row>
    <row r="11" spans="1:8" x14ac:dyDescent="0.3">
      <c r="A11" s="18"/>
      <c r="B11" s="19"/>
      <c r="C11" s="19"/>
      <c r="D11" s="19"/>
      <c r="E11" s="5"/>
      <c r="F11" s="19"/>
      <c r="G11" s="39"/>
    </row>
    <row r="12" spans="1:8" ht="22.8" x14ac:dyDescent="0.3">
      <c r="A12" s="20"/>
      <c r="B12" s="21"/>
      <c r="C12" s="21" t="s">
        <v>71</v>
      </c>
      <c r="D12" s="22"/>
      <c r="E12" s="388"/>
      <c r="F12" s="17"/>
      <c r="G12" s="38"/>
    </row>
    <row r="13" spans="1:8" x14ac:dyDescent="0.3">
      <c r="A13" s="18"/>
      <c r="B13" s="19"/>
      <c r="C13" s="19"/>
      <c r="D13" s="19"/>
      <c r="E13" s="5"/>
      <c r="F13" s="19"/>
      <c r="G13" s="39"/>
    </row>
    <row r="14" spans="1:8" x14ac:dyDescent="0.3">
      <c r="A14" s="20"/>
      <c r="B14" s="21"/>
      <c r="C14" s="49" t="s">
        <v>1882</v>
      </c>
      <c r="D14" s="22"/>
      <c r="E14" s="388"/>
      <c r="F14" s="17"/>
      <c r="G14" s="38"/>
    </row>
    <row r="15" spans="1:8" x14ac:dyDescent="0.3">
      <c r="A15" s="18"/>
      <c r="B15" s="19"/>
      <c r="C15" s="19"/>
      <c r="D15" s="19"/>
      <c r="E15" s="5"/>
      <c r="F15" s="19"/>
      <c r="G15" s="39"/>
    </row>
    <row r="16" spans="1:8" x14ac:dyDescent="0.3">
      <c r="A16" s="203" t="s">
        <v>201</v>
      </c>
      <c r="B16" s="21" t="s">
        <v>72</v>
      </c>
      <c r="C16" s="21" t="s">
        <v>73</v>
      </c>
      <c r="D16" s="22" t="s">
        <v>74</v>
      </c>
      <c r="E16" s="388">
        <v>8</v>
      </c>
      <c r="F16" s="47">
        <v>35</v>
      </c>
      <c r="G16" s="377"/>
    </row>
    <row r="17" spans="1:7" x14ac:dyDescent="0.3">
      <c r="A17" s="18"/>
      <c r="B17" s="19"/>
      <c r="C17" s="19"/>
      <c r="D17" s="19"/>
      <c r="E17" s="5"/>
      <c r="F17" s="19"/>
      <c r="G17" s="39"/>
    </row>
    <row r="18" spans="1:7" x14ac:dyDescent="0.3">
      <c r="A18" s="20"/>
      <c r="B18" s="21"/>
      <c r="C18" s="21" t="s">
        <v>75</v>
      </c>
      <c r="D18" s="22" t="s">
        <v>74</v>
      </c>
      <c r="E18" s="388">
        <v>8</v>
      </c>
      <c r="F18" s="47">
        <v>30</v>
      </c>
      <c r="G18" s="377"/>
    </row>
    <row r="19" spans="1:7" x14ac:dyDescent="0.3">
      <c r="A19" s="18"/>
      <c r="B19" s="19"/>
      <c r="C19" s="19"/>
      <c r="D19" s="19"/>
      <c r="E19" s="5"/>
      <c r="F19" s="19"/>
      <c r="G19" s="39"/>
    </row>
    <row r="20" spans="1:7" x14ac:dyDescent="0.3">
      <c r="A20" s="20"/>
      <c r="B20" s="21"/>
      <c r="C20" s="21" t="s">
        <v>76</v>
      </c>
      <c r="D20" s="22" t="s">
        <v>74</v>
      </c>
      <c r="E20" s="388">
        <v>8</v>
      </c>
      <c r="F20" s="47">
        <v>28</v>
      </c>
      <c r="G20" s="377"/>
    </row>
    <row r="21" spans="1:7" x14ac:dyDescent="0.3">
      <c r="A21" s="18"/>
      <c r="B21" s="19"/>
      <c r="C21" s="19"/>
      <c r="D21" s="19"/>
      <c r="E21" s="5"/>
      <c r="F21" s="19"/>
      <c r="G21" s="39"/>
    </row>
    <row r="22" spans="1:7" x14ac:dyDescent="0.3">
      <c r="A22" s="375"/>
      <c r="B22" s="376"/>
      <c r="C22" s="49" t="s">
        <v>1883</v>
      </c>
      <c r="D22" s="376"/>
      <c r="E22" s="98"/>
      <c r="F22" s="376"/>
      <c r="G22" s="377"/>
    </row>
    <row r="23" spans="1:7" x14ac:dyDescent="0.3">
      <c r="A23" s="375"/>
      <c r="B23" s="376"/>
      <c r="C23" s="63" t="s">
        <v>1884</v>
      </c>
      <c r="D23" s="22" t="s">
        <v>74</v>
      </c>
      <c r="E23" s="366">
        <v>8</v>
      </c>
      <c r="F23" s="376">
        <v>45</v>
      </c>
      <c r="G23" s="377"/>
    </row>
    <row r="24" spans="1:7" x14ac:dyDescent="0.3">
      <c r="A24" s="18"/>
      <c r="B24" s="19"/>
      <c r="C24" s="19"/>
      <c r="D24" s="19"/>
      <c r="E24" s="400"/>
      <c r="F24" s="19"/>
      <c r="G24" s="39"/>
    </row>
    <row r="25" spans="1:7" x14ac:dyDescent="0.3">
      <c r="A25" s="375"/>
      <c r="B25" s="376"/>
      <c r="C25" s="63" t="s">
        <v>1885</v>
      </c>
      <c r="D25" s="22" t="s">
        <v>74</v>
      </c>
      <c r="E25" s="366">
        <v>8</v>
      </c>
      <c r="F25" s="376">
        <v>55</v>
      </c>
      <c r="G25" s="377"/>
    </row>
    <row r="26" spans="1:7" x14ac:dyDescent="0.3">
      <c r="A26" s="18"/>
      <c r="B26" s="19"/>
      <c r="C26" s="19"/>
      <c r="D26" s="19"/>
      <c r="E26" s="400"/>
      <c r="F26" s="19"/>
      <c r="G26" s="39"/>
    </row>
    <row r="27" spans="1:7" x14ac:dyDescent="0.3">
      <c r="A27" s="375"/>
      <c r="B27" s="376"/>
      <c r="C27" s="63" t="s">
        <v>1886</v>
      </c>
      <c r="D27" s="22" t="s">
        <v>74</v>
      </c>
      <c r="E27" s="366">
        <v>8</v>
      </c>
      <c r="F27" s="376">
        <v>80</v>
      </c>
      <c r="G27" s="377"/>
    </row>
    <row r="28" spans="1:7" x14ac:dyDescent="0.3">
      <c r="A28" s="18"/>
      <c r="B28" s="19"/>
      <c r="C28" s="19"/>
      <c r="D28" s="19"/>
      <c r="E28" s="400"/>
      <c r="F28" s="19"/>
      <c r="G28" s="39"/>
    </row>
    <row r="29" spans="1:7" x14ac:dyDescent="0.3">
      <c r="A29" s="375"/>
      <c r="B29" s="376"/>
      <c r="C29" s="63" t="s">
        <v>1887</v>
      </c>
      <c r="D29" s="22" t="s">
        <v>74</v>
      </c>
      <c r="E29" s="366">
        <v>8</v>
      </c>
      <c r="F29" s="376">
        <v>60</v>
      </c>
      <c r="G29" s="377"/>
    </row>
    <row r="30" spans="1:7" x14ac:dyDescent="0.3">
      <c r="A30" s="18"/>
      <c r="B30" s="19"/>
      <c r="C30" s="19"/>
      <c r="D30" s="19"/>
      <c r="E30" s="400"/>
      <c r="F30" s="19"/>
      <c r="G30" s="39"/>
    </row>
    <row r="31" spans="1:7" x14ac:dyDescent="0.3">
      <c r="A31" s="375"/>
      <c r="B31" s="376"/>
      <c r="C31" s="63" t="s">
        <v>1888</v>
      </c>
      <c r="D31" s="22" t="s">
        <v>74</v>
      </c>
      <c r="E31" s="366">
        <v>8</v>
      </c>
      <c r="F31" s="376">
        <v>80</v>
      </c>
      <c r="G31" s="377"/>
    </row>
    <row r="32" spans="1:7" x14ac:dyDescent="0.3">
      <c r="A32" s="18"/>
      <c r="B32" s="19"/>
      <c r="C32" s="19"/>
      <c r="D32" s="19"/>
      <c r="E32" s="400"/>
      <c r="F32" s="19"/>
      <c r="G32" s="39"/>
    </row>
    <row r="33" spans="1:7" x14ac:dyDescent="0.3">
      <c r="A33" s="375"/>
      <c r="B33" s="376"/>
      <c r="C33" s="63" t="s">
        <v>1889</v>
      </c>
      <c r="D33" s="22" t="s">
        <v>74</v>
      </c>
      <c r="E33" s="366">
        <v>8</v>
      </c>
      <c r="F33" s="376">
        <v>60</v>
      </c>
      <c r="G33" s="377"/>
    </row>
    <row r="34" spans="1:7" x14ac:dyDescent="0.3">
      <c r="A34" s="18"/>
      <c r="B34" s="19"/>
      <c r="C34" s="19"/>
      <c r="D34" s="19"/>
      <c r="E34" s="400"/>
      <c r="F34" s="19"/>
      <c r="G34" s="39"/>
    </row>
    <row r="35" spans="1:7" x14ac:dyDescent="0.3">
      <c r="A35" s="375"/>
      <c r="B35" s="376"/>
      <c r="C35" s="63" t="s">
        <v>1890</v>
      </c>
      <c r="D35" s="22" t="s">
        <v>74</v>
      </c>
      <c r="E35" s="366">
        <v>8</v>
      </c>
      <c r="F35" s="376">
        <v>90</v>
      </c>
      <c r="G35" s="377"/>
    </row>
    <row r="36" spans="1:7" x14ac:dyDescent="0.3">
      <c r="A36" s="18"/>
      <c r="B36" s="19"/>
      <c r="C36" s="19"/>
      <c r="D36" s="19"/>
      <c r="E36" s="400"/>
      <c r="F36" s="19"/>
      <c r="G36" s="39"/>
    </row>
    <row r="37" spans="1:7" x14ac:dyDescent="0.3">
      <c r="A37" s="375"/>
      <c r="B37" s="376"/>
      <c r="C37" s="63" t="s">
        <v>1891</v>
      </c>
      <c r="D37" s="22" t="s">
        <v>74</v>
      </c>
      <c r="E37" s="366">
        <v>8</v>
      </c>
      <c r="F37" s="376">
        <v>75</v>
      </c>
      <c r="G37" s="377"/>
    </row>
    <row r="38" spans="1:7" x14ac:dyDescent="0.3">
      <c r="A38" s="18"/>
      <c r="B38" s="19"/>
      <c r="C38" s="19"/>
      <c r="D38" s="19"/>
      <c r="E38" s="400"/>
      <c r="F38" s="19"/>
      <c r="G38" s="39"/>
    </row>
    <row r="39" spans="1:7" x14ac:dyDescent="0.3">
      <c r="A39" s="375"/>
      <c r="B39" s="376"/>
      <c r="C39" s="98" t="s">
        <v>1894</v>
      </c>
      <c r="D39" s="22" t="s">
        <v>74</v>
      </c>
      <c r="E39" s="366">
        <v>8</v>
      </c>
      <c r="F39" s="376">
        <v>75</v>
      </c>
      <c r="G39" s="377"/>
    </row>
    <row r="40" spans="1:7" x14ac:dyDescent="0.3">
      <c r="A40" s="18"/>
      <c r="B40" s="19"/>
      <c r="C40" s="19"/>
      <c r="D40" s="19"/>
      <c r="E40" s="400"/>
      <c r="F40" s="19"/>
      <c r="G40" s="39"/>
    </row>
    <row r="41" spans="1:7" x14ac:dyDescent="0.3">
      <c r="A41" s="375"/>
      <c r="B41" s="376"/>
      <c r="C41" s="98" t="s">
        <v>1892</v>
      </c>
      <c r="D41" s="22" t="s">
        <v>74</v>
      </c>
      <c r="E41" s="366">
        <v>8</v>
      </c>
      <c r="F41" s="376">
        <v>80</v>
      </c>
      <c r="G41" s="377"/>
    </row>
    <row r="42" spans="1:7" x14ac:dyDescent="0.3">
      <c r="A42" s="18"/>
      <c r="B42" s="19"/>
      <c r="C42" s="19"/>
      <c r="D42" s="19"/>
      <c r="E42" s="400"/>
      <c r="F42" s="19"/>
      <c r="G42" s="39"/>
    </row>
    <row r="43" spans="1:7" x14ac:dyDescent="0.3">
      <c r="A43" s="375"/>
      <c r="B43" s="376"/>
      <c r="C43" s="98" t="s">
        <v>1893</v>
      </c>
      <c r="D43" s="22" t="s">
        <v>74</v>
      </c>
      <c r="E43" s="366">
        <v>8</v>
      </c>
      <c r="F43" s="376">
        <v>150</v>
      </c>
      <c r="G43" s="377"/>
    </row>
    <row r="44" spans="1:7" x14ac:dyDescent="0.3">
      <c r="A44" s="18"/>
      <c r="B44" s="19"/>
      <c r="C44" s="19"/>
      <c r="D44" s="19"/>
      <c r="E44" s="400"/>
      <c r="F44" s="19"/>
      <c r="G44" s="39"/>
    </row>
    <row r="45" spans="1:7" x14ac:dyDescent="0.3">
      <c r="A45" s="375"/>
      <c r="B45" s="376"/>
      <c r="C45" s="98" t="s">
        <v>1907</v>
      </c>
      <c r="D45" s="22" t="s">
        <v>74</v>
      </c>
      <c r="E45" s="366">
        <v>8</v>
      </c>
      <c r="F45" s="376">
        <v>250</v>
      </c>
      <c r="G45" s="377"/>
    </row>
    <row r="46" spans="1:7" x14ac:dyDescent="0.3">
      <c r="A46" s="67"/>
      <c r="B46" s="53"/>
      <c r="C46" s="53"/>
      <c r="D46" s="53"/>
      <c r="E46" s="401"/>
      <c r="F46" s="53"/>
      <c r="G46" s="54"/>
    </row>
    <row r="47" spans="1:7" x14ac:dyDescent="0.3">
      <c r="A47" s="375"/>
      <c r="B47" s="376"/>
      <c r="C47" s="98" t="s">
        <v>1906</v>
      </c>
      <c r="D47" s="22" t="s">
        <v>74</v>
      </c>
      <c r="E47" s="366">
        <v>8</v>
      </c>
      <c r="F47" s="376">
        <v>850</v>
      </c>
      <c r="G47" s="377"/>
    </row>
    <row r="48" spans="1:7" x14ac:dyDescent="0.3">
      <c r="A48" s="67"/>
      <c r="B48" s="53"/>
      <c r="C48" s="53"/>
      <c r="D48" s="53"/>
      <c r="E48" s="401"/>
      <c r="F48" s="53"/>
      <c r="G48" s="54"/>
    </row>
    <row r="49" spans="1:7" x14ac:dyDescent="0.3">
      <c r="A49" s="375"/>
      <c r="B49" s="376"/>
      <c r="C49" s="98" t="s">
        <v>1895</v>
      </c>
      <c r="D49" s="22" t="s">
        <v>74</v>
      </c>
      <c r="E49" s="366">
        <v>8</v>
      </c>
      <c r="F49" s="376">
        <v>950</v>
      </c>
      <c r="G49" s="377"/>
    </row>
    <row r="50" spans="1:7" x14ac:dyDescent="0.3">
      <c r="A50" s="18"/>
      <c r="B50" s="19"/>
      <c r="C50" s="19"/>
      <c r="D50" s="19"/>
      <c r="E50" s="400"/>
      <c r="F50" s="19"/>
      <c r="G50" s="39"/>
    </row>
    <row r="51" spans="1:7" x14ac:dyDescent="0.3">
      <c r="A51" s="375"/>
      <c r="B51" s="376"/>
      <c r="C51" s="98" t="s">
        <v>1896</v>
      </c>
      <c r="D51" s="22" t="s">
        <v>74</v>
      </c>
      <c r="E51" s="366">
        <v>8</v>
      </c>
      <c r="F51" s="376">
        <v>1200</v>
      </c>
      <c r="G51" s="377"/>
    </row>
    <row r="52" spans="1:7" x14ac:dyDescent="0.3">
      <c r="A52" s="18"/>
      <c r="B52" s="19"/>
      <c r="C52" s="19"/>
      <c r="D52" s="19"/>
      <c r="E52" s="400"/>
      <c r="F52" s="19"/>
      <c r="G52" s="39"/>
    </row>
    <row r="53" spans="1:7" x14ac:dyDescent="0.3">
      <c r="A53" s="375"/>
      <c r="B53" s="376"/>
      <c r="C53" s="98" t="s">
        <v>1897</v>
      </c>
      <c r="D53" s="22" t="s">
        <v>74</v>
      </c>
      <c r="E53" s="366">
        <v>8</v>
      </c>
      <c r="F53" s="376">
        <v>350</v>
      </c>
      <c r="G53" s="377"/>
    </row>
    <row r="54" spans="1:7" x14ac:dyDescent="0.3">
      <c r="A54" s="18"/>
      <c r="B54" s="19"/>
      <c r="C54" s="19"/>
      <c r="D54" s="19"/>
      <c r="E54" s="400"/>
      <c r="F54" s="19"/>
      <c r="G54" s="39"/>
    </row>
    <row r="55" spans="1:7" x14ac:dyDescent="0.3">
      <c r="A55" s="375"/>
      <c r="B55" s="376"/>
      <c r="C55" s="98" t="s">
        <v>1898</v>
      </c>
      <c r="D55" s="22" t="s">
        <v>74</v>
      </c>
      <c r="E55" s="366">
        <v>8</v>
      </c>
      <c r="F55" s="376">
        <v>950</v>
      </c>
      <c r="G55" s="377"/>
    </row>
    <row r="56" spans="1:7" x14ac:dyDescent="0.3">
      <c r="A56" s="18"/>
      <c r="B56" s="19"/>
      <c r="C56" s="19"/>
      <c r="D56" s="19"/>
      <c r="E56" s="400"/>
      <c r="F56" s="19"/>
      <c r="G56" s="39"/>
    </row>
    <row r="57" spans="1:7" x14ac:dyDescent="0.3">
      <c r="A57" s="375"/>
      <c r="B57" s="376"/>
      <c r="C57" s="98" t="s">
        <v>1899</v>
      </c>
      <c r="D57" s="22" t="s">
        <v>74</v>
      </c>
      <c r="E57" s="366">
        <v>8</v>
      </c>
      <c r="F57" s="376">
        <v>250</v>
      </c>
      <c r="G57" s="377"/>
    </row>
    <row r="58" spans="1:7" x14ac:dyDescent="0.3">
      <c r="A58" s="18"/>
      <c r="B58" s="19"/>
      <c r="C58" s="19"/>
      <c r="D58" s="19"/>
      <c r="E58" s="400"/>
      <c r="F58" s="19"/>
      <c r="G58" s="39"/>
    </row>
    <row r="59" spans="1:7" x14ac:dyDescent="0.3">
      <c r="A59" s="375"/>
      <c r="B59" s="376"/>
      <c r="C59" s="98" t="s">
        <v>1900</v>
      </c>
      <c r="D59" s="22" t="s">
        <v>74</v>
      </c>
      <c r="E59" s="366">
        <v>8</v>
      </c>
      <c r="F59" s="376">
        <v>950</v>
      </c>
      <c r="G59" s="377"/>
    </row>
    <row r="60" spans="1:7" x14ac:dyDescent="0.3">
      <c r="A60" s="18"/>
      <c r="B60" s="19"/>
      <c r="C60" s="19"/>
      <c r="D60" s="19"/>
      <c r="E60" s="400"/>
      <c r="F60" s="19"/>
      <c r="G60" s="39"/>
    </row>
    <row r="61" spans="1:7" x14ac:dyDescent="0.3">
      <c r="A61" s="375"/>
      <c r="B61" s="376"/>
      <c r="C61" s="98" t="s">
        <v>1904</v>
      </c>
      <c r="D61" s="22" t="s">
        <v>74</v>
      </c>
      <c r="E61" s="366">
        <v>8</v>
      </c>
      <c r="F61" s="376">
        <v>80</v>
      </c>
      <c r="G61" s="377"/>
    </row>
    <row r="62" spans="1:7" x14ac:dyDescent="0.3">
      <c r="A62" s="18"/>
      <c r="B62" s="19"/>
      <c r="C62" s="19"/>
      <c r="D62" s="19"/>
      <c r="E62" s="400"/>
      <c r="F62" s="19"/>
      <c r="G62" s="39"/>
    </row>
    <row r="63" spans="1:7" x14ac:dyDescent="0.3">
      <c r="A63" s="375"/>
      <c r="B63" s="376"/>
      <c r="C63" s="98" t="s">
        <v>1905</v>
      </c>
      <c r="D63" s="22" t="s">
        <v>74</v>
      </c>
      <c r="E63" s="366">
        <v>8</v>
      </c>
      <c r="F63" s="376">
        <v>130</v>
      </c>
      <c r="G63" s="377"/>
    </row>
    <row r="64" spans="1:7" x14ac:dyDescent="0.3">
      <c r="A64" s="18"/>
      <c r="B64" s="19"/>
      <c r="C64" s="19"/>
      <c r="D64" s="19"/>
      <c r="E64" s="5"/>
      <c r="F64" s="39"/>
      <c r="G64" s="39"/>
    </row>
    <row r="65" spans="1:7" x14ac:dyDescent="0.3">
      <c r="A65" s="24" t="s">
        <v>39</v>
      </c>
      <c r="B65" s="25"/>
      <c r="C65" s="26"/>
      <c r="D65" s="27"/>
      <c r="E65" s="199"/>
      <c r="F65" s="28"/>
      <c r="G65" s="37"/>
    </row>
    <row r="66" spans="1:7" x14ac:dyDescent="0.3">
      <c r="A66" s="9"/>
      <c r="B66" s="9"/>
      <c r="C66" s="48"/>
      <c r="D66" s="9"/>
      <c r="E66" s="9"/>
      <c r="F66" s="9"/>
      <c r="G66" s="9"/>
    </row>
    <row r="67" spans="1:7" x14ac:dyDescent="0.3">
      <c r="A67" s="35" t="e">
        <f>#REF!</f>
        <v>#REF!</v>
      </c>
      <c r="B67" s="32"/>
      <c r="C67" s="32"/>
      <c r="D67" s="32"/>
      <c r="E67" s="32"/>
      <c r="F67" s="32"/>
      <c r="G67" s="32"/>
    </row>
    <row r="68" spans="1:7" x14ac:dyDescent="0.3">
      <c r="A68" s="31" t="s">
        <v>40</v>
      </c>
      <c r="B68" s="32"/>
      <c r="C68" s="32"/>
      <c r="D68" s="32"/>
      <c r="E68" s="32"/>
      <c r="F68" s="32"/>
      <c r="G68" s="32"/>
    </row>
    <row r="69" spans="1:7" x14ac:dyDescent="0.3">
      <c r="A69" s="9"/>
      <c r="B69" s="9"/>
      <c r="C69" s="9"/>
      <c r="D69" s="9"/>
      <c r="E69" s="9"/>
      <c r="F69" s="9"/>
      <c r="G69" s="10" t="s">
        <v>68</v>
      </c>
    </row>
    <row r="70" spans="1:7" ht="22.8" x14ac:dyDescent="0.3">
      <c r="A70" s="11" t="s">
        <v>5</v>
      </c>
      <c r="B70" s="11" t="s">
        <v>0</v>
      </c>
      <c r="C70" s="11" t="s">
        <v>1</v>
      </c>
      <c r="D70" s="11" t="s">
        <v>2</v>
      </c>
      <c r="E70" s="4" t="s">
        <v>3</v>
      </c>
      <c r="F70" s="11" t="s">
        <v>6</v>
      </c>
      <c r="G70" s="12" t="s">
        <v>4</v>
      </c>
    </row>
    <row r="71" spans="1:7" x14ac:dyDescent="0.3">
      <c r="A71" s="24" t="s">
        <v>41</v>
      </c>
      <c r="B71" s="25"/>
      <c r="C71" s="26"/>
      <c r="D71" s="27"/>
      <c r="E71" s="199"/>
      <c r="F71" s="28"/>
      <c r="G71" s="37"/>
    </row>
    <row r="72" spans="1:7" x14ac:dyDescent="0.3">
      <c r="A72" s="20"/>
      <c r="B72" s="21"/>
      <c r="C72" s="21"/>
      <c r="D72" s="22"/>
      <c r="E72" s="388"/>
      <c r="F72" s="17"/>
      <c r="G72" s="38"/>
    </row>
    <row r="73" spans="1:7" x14ac:dyDescent="0.3">
      <c r="A73" s="378"/>
      <c r="B73" s="379"/>
      <c r="C73" s="94"/>
      <c r="D73" s="370"/>
      <c r="E73" s="402"/>
      <c r="F73" s="379"/>
      <c r="G73" s="393"/>
    </row>
    <row r="74" spans="1:7" x14ac:dyDescent="0.3">
      <c r="A74" s="375"/>
      <c r="B74" s="376"/>
      <c r="C74" s="91" t="s">
        <v>1902</v>
      </c>
      <c r="D74" s="376"/>
      <c r="E74" s="98"/>
      <c r="F74" s="376"/>
      <c r="G74" s="377"/>
    </row>
    <row r="75" spans="1:7" ht="36" x14ac:dyDescent="0.3">
      <c r="A75" s="67"/>
      <c r="B75" s="53"/>
      <c r="C75" s="112" t="s">
        <v>1881</v>
      </c>
      <c r="D75" s="53"/>
      <c r="E75" s="96"/>
      <c r="F75" s="53"/>
      <c r="G75" s="54"/>
    </row>
    <row r="76" spans="1:7" ht="46.2" x14ac:dyDescent="0.3">
      <c r="A76" s="375"/>
      <c r="B76" s="376"/>
      <c r="C76" s="98" t="s">
        <v>1901</v>
      </c>
      <c r="D76" s="365" t="s">
        <v>827</v>
      </c>
      <c r="E76" s="388">
        <v>5</v>
      </c>
      <c r="F76" s="377">
        <v>10000</v>
      </c>
      <c r="G76" s="377"/>
    </row>
    <row r="77" spans="1:7" x14ac:dyDescent="0.3">
      <c r="A77" s="67"/>
      <c r="B77" s="53"/>
      <c r="C77" s="53"/>
      <c r="D77" s="53"/>
      <c r="E77" s="96"/>
      <c r="F77" s="53"/>
      <c r="G77" s="54"/>
    </row>
    <row r="78" spans="1:7" x14ac:dyDescent="0.3">
      <c r="A78" s="375"/>
      <c r="B78" s="376"/>
      <c r="C78" s="91" t="s">
        <v>1902</v>
      </c>
      <c r="D78" s="376"/>
      <c r="E78" s="98"/>
      <c r="F78" s="377"/>
      <c r="G78" s="377"/>
    </row>
    <row r="79" spans="1:7" x14ac:dyDescent="0.3">
      <c r="A79" s="375"/>
      <c r="B79" s="376"/>
      <c r="C79" s="91" t="s">
        <v>1903</v>
      </c>
      <c r="D79" s="376"/>
      <c r="E79" s="98"/>
      <c r="F79" s="377"/>
      <c r="G79" s="377"/>
    </row>
    <row r="80" spans="1:7" ht="22.8" x14ac:dyDescent="0.3">
      <c r="A80" s="375"/>
      <c r="B80" s="376"/>
      <c r="C80" s="98" t="s">
        <v>1908</v>
      </c>
      <c r="D80" s="22" t="s">
        <v>74</v>
      </c>
      <c r="E80" s="366">
        <v>8</v>
      </c>
      <c r="F80" s="377">
        <v>1000</v>
      </c>
      <c r="G80" s="377"/>
    </row>
    <row r="81" spans="1:7" x14ac:dyDescent="0.3">
      <c r="A81" s="67"/>
      <c r="B81" s="53"/>
      <c r="C81" s="53"/>
      <c r="D81" s="53"/>
      <c r="E81" s="96"/>
      <c r="F81" s="54"/>
      <c r="G81" s="54"/>
    </row>
    <row r="82" spans="1:7" ht="22.8" x14ac:dyDescent="0.3">
      <c r="A82" s="375"/>
      <c r="B82" s="376"/>
      <c r="C82" s="98" t="s">
        <v>1909</v>
      </c>
      <c r="D82" s="22" t="s">
        <v>74</v>
      </c>
      <c r="E82" s="366">
        <v>8</v>
      </c>
      <c r="F82" s="377">
        <v>1000</v>
      </c>
      <c r="G82" s="377"/>
    </row>
    <row r="83" spans="1:7" x14ac:dyDescent="0.3">
      <c r="A83" s="67"/>
      <c r="B83" s="53"/>
      <c r="C83" s="53"/>
      <c r="D83" s="53"/>
      <c r="E83" s="96"/>
      <c r="F83" s="54"/>
      <c r="G83" s="54"/>
    </row>
    <row r="84" spans="1:7" ht="22.8" x14ac:dyDescent="0.3">
      <c r="A84" s="375"/>
      <c r="B84" s="376"/>
      <c r="C84" s="98" t="s">
        <v>1910</v>
      </c>
      <c r="D84" s="22" t="s">
        <v>74</v>
      </c>
      <c r="E84" s="366">
        <v>8</v>
      </c>
      <c r="F84" s="377">
        <v>1000</v>
      </c>
      <c r="G84" s="377"/>
    </row>
    <row r="85" spans="1:7" x14ac:dyDescent="0.3">
      <c r="A85" s="67"/>
      <c r="B85" s="53"/>
      <c r="C85" s="53"/>
      <c r="D85" s="53"/>
      <c r="E85" s="96"/>
      <c r="F85" s="54"/>
      <c r="G85" s="54"/>
    </row>
    <row r="86" spans="1:7" ht="22.8" x14ac:dyDescent="0.3">
      <c r="A86" s="375"/>
      <c r="B86" s="376"/>
      <c r="C86" s="98" t="s">
        <v>1911</v>
      </c>
      <c r="D86" s="22" t="s">
        <v>74</v>
      </c>
      <c r="E86" s="366">
        <v>8</v>
      </c>
      <c r="F86" s="377">
        <v>1400</v>
      </c>
      <c r="G86" s="377"/>
    </row>
    <row r="87" spans="1:7" x14ac:dyDescent="0.3">
      <c r="A87" s="67"/>
      <c r="B87" s="53"/>
      <c r="C87" s="53"/>
      <c r="D87" s="53"/>
      <c r="E87" s="96"/>
      <c r="F87" s="54"/>
      <c r="G87" s="54"/>
    </row>
    <row r="88" spans="1:7" ht="22.8" x14ac:dyDescent="0.3">
      <c r="A88" s="375"/>
      <c r="B88" s="376"/>
      <c r="C88" s="98" t="s">
        <v>1912</v>
      </c>
      <c r="D88" s="22" t="s">
        <v>74</v>
      </c>
      <c r="E88" s="366">
        <v>8</v>
      </c>
      <c r="F88" s="377">
        <v>1000</v>
      </c>
      <c r="G88" s="377"/>
    </row>
    <row r="89" spans="1:7" x14ac:dyDescent="0.3">
      <c r="A89" s="67"/>
      <c r="B89" s="53"/>
      <c r="C89" s="53"/>
      <c r="D89" s="53"/>
      <c r="E89" s="96"/>
      <c r="F89" s="54"/>
      <c r="G89" s="54"/>
    </row>
    <row r="90" spans="1:7" ht="18" customHeight="1" x14ac:dyDescent="0.3">
      <c r="A90" s="375"/>
      <c r="B90" s="376"/>
      <c r="C90" s="91" t="s">
        <v>1913</v>
      </c>
      <c r="D90" s="60"/>
      <c r="E90" s="366"/>
      <c r="F90" s="377"/>
      <c r="G90" s="377"/>
    </row>
    <row r="91" spans="1:7" x14ac:dyDescent="0.3">
      <c r="A91" s="375"/>
      <c r="B91" s="376"/>
      <c r="C91" s="98" t="s">
        <v>1914</v>
      </c>
      <c r="D91" s="22" t="s">
        <v>74</v>
      </c>
      <c r="E91" s="366">
        <v>8</v>
      </c>
      <c r="F91" s="377">
        <v>285</v>
      </c>
      <c r="G91" s="377"/>
    </row>
    <row r="92" spans="1:7" x14ac:dyDescent="0.3">
      <c r="A92" s="67"/>
      <c r="B92" s="53"/>
      <c r="C92" s="53"/>
      <c r="D92" s="53"/>
      <c r="E92" s="96"/>
      <c r="F92" s="54"/>
      <c r="G92" s="54"/>
    </row>
    <row r="93" spans="1:7" x14ac:dyDescent="0.3">
      <c r="A93" s="375"/>
      <c r="B93" s="376"/>
      <c r="C93" s="98" t="s">
        <v>1915</v>
      </c>
      <c r="D93" s="22" t="s">
        <v>74</v>
      </c>
      <c r="E93" s="366">
        <v>8</v>
      </c>
      <c r="F93" s="377">
        <v>485</v>
      </c>
      <c r="G93" s="377"/>
    </row>
    <row r="94" spans="1:7" x14ac:dyDescent="0.3">
      <c r="A94" s="67"/>
      <c r="B94" s="53"/>
      <c r="C94" s="53"/>
      <c r="D94" s="53"/>
      <c r="E94" s="96"/>
      <c r="F94" s="54"/>
      <c r="G94" s="54"/>
    </row>
    <row r="95" spans="1:7" x14ac:dyDescent="0.3">
      <c r="A95" s="375"/>
      <c r="B95" s="376"/>
      <c r="C95" s="98" t="s">
        <v>1916</v>
      </c>
      <c r="D95" s="22" t="s">
        <v>74</v>
      </c>
      <c r="E95" s="366">
        <v>8</v>
      </c>
      <c r="F95" s="377">
        <v>313</v>
      </c>
      <c r="G95" s="377"/>
    </row>
    <row r="96" spans="1:7" x14ac:dyDescent="0.3">
      <c r="A96" s="67"/>
      <c r="B96" s="53"/>
      <c r="C96" s="53"/>
      <c r="D96" s="53"/>
      <c r="E96" s="96"/>
      <c r="F96" s="54"/>
      <c r="G96" s="54"/>
    </row>
    <row r="97" spans="1:7" x14ac:dyDescent="0.3">
      <c r="A97" s="375"/>
      <c r="B97" s="376"/>
      <c r="C97" s="98" t="s">
        <v>1917</v>
      </c>
      <c r="D97" s="22" t="s">
        <v>74</v>
      </c>
      <c r="E97" s="366">
        <v>8</v>
      </c>
      <c r="F97" s="377">
        <v>255</v>
      </c>
      <c r="G97" s="377"/>
    </row>
    <row r="98" spans="1:7" x14ac:dyDescent="0.3">
      <c r="A98" s="67"/>
      <c r="B98" s="53"/>
      <c r="C98" s="53"/>
      <c r="D98" s="53"/>
      <c r="E98" s="96"/>
      <c r="F98" s="54"/>
      <c r="G98" s="54"/>
    </row>
    <row r="99" spans="1:7" x14ac:dyDescent="0.3">
      <c r="A99" s="375"/>
      <c r="B99" s="376"/>
      <c r="C99" s="98" t="s">
        <v>1918</v>
      </c>
      <c r="D99" s="22" t="s">
        <v>74</v>
      </c>
      <c r="E99" s="366">
        <v>8</v>
      </c>
      <c r="F99" s="377">
        <v>171</v>
      </c>
      <c r="G99" s="377"/>
    </row>
    <row r="100" spans="1:7" x14ac:dyDescent="0.3">
      <c r="A100" s="67"/>
      <c r="B100" s="53"/>
      <c r="C100" s="53"/>
      <c r="D100" s="53"/>
      <c r="E100" s="96"/>
      <c r="F100" s="54"/>
      <c r="G100" s="54"/>
    </row>
    <row r="101" spans="1:7" x14ac:dyDescent="0.3">
      <c r="A101" s="375"/>
      <c r="B101" s="376"/>
      <c r="C101" s="98" t="s">
        <v>1919</v>
      </c>
      <c r="D101" s="22" t="s">
        <v>74</v>
      </c>
      <c r="E101" s="366">
        <v>8</v>
      </c>
      <c r="F101" s="377">
        <v>143</v>
      </c>
      <c r="G101" s="377"/>
    </row>
    <row r="102" spans="1:7" x14ac:dyDescent="0.3">
      <c r="A102" s="67"/>
      <c r="B102" s="53"/>
      <c r="C102" s="53"/>
      <c r="D102" s="53"/>
      <c r="E102" s="96"/>
      <c r="F102" s="54"/>
      <c r="G102" s="54"/>
    </row>
    <row r="103" spans="1:7" x14ac:dyDescent="0.3">
      <c r="A103" s="375"/>
      <c r="B103" s="376"/>
      <c r="C103" s="98" t="s">
        <v>1920</v>
      </c>
      <c r="D103" s="22" t="s">
        <v>74</v>
      </c>
      <c r="E103" s="366">
        <v>8</v>
      </c>
      <c r="F103" s="377">
        <v>85</v>
      </c>
      <c r="G103" s="377"/>
    </row>
    <row r="104" spans="1:7" x14ac:dyDescent="0.3">
      <c r="A104" s="67"/>
      <c r="B104" s="53"/>
      <c r="C104" s="53"/>
      <c r="D104" s="53"/>
      <c r="E104" s="96"/>
      <c r="F104" s="54"/>
      <c r="G104" s="54"/>
    </row>
    <row r="105" spans="1:7" x14ac:dyDescent="0.3">
      <c r="A105" s="375"/>
      <c r="B105" s="376"/>
      <c r="C105" s="98" t="s">
        <v>1921</v>
      </c>
      <c r="D105" s="22" t="s">
        <v>74</v>
      </c>
      <c r="E105" s="366">
        <v>8</v>
      </c>
      <c r="F105" s="377">
        <v>57</v>
      </c>
      <c r="G105" s="377"/>
    </row>
    <row r="106" spans="1:7" x14ac:dyDescent="0.3">
      <c r="A106" s="67"/>
      <c r="B106" s="53"/>
      <c r="C106" s="53"/>
      <c r="D106" s="53"/>
      <c r="E106" s="96"/>
      <c r="F106" s="54"/>
      <c r="G106" s="54"/>
    </row>
    <row r="107" spans="1:7" x14ac:dyDescent="0.3">
      <c r="A107" s="375"/>
      <c r="B107" s="376"/>
      <c r="C107" s="98" t="s">
        <v>1922</v>
      </c>
      <c r="D107" s="22" t="s">
        <v>74</v>
      </c>
      <c r="E107" s="366">
        <v>8</v>
      </c>
      <c r="F107" s="377">
        <v>45</v>
      </c>
      <c r="G107" s="377"/>
    </row>
    <row r="108" spans="1:7" x14ac:dyDescent="0.3">
      <c r="A108" s="67"/>
      <c r="B108" s="53"/>
      <c r="C108" s="53"/>
      <c r="D108" s="53"/>
      <c r="E108" s="96"/>
      <c r="F108" s="54"/>
      <c r="G108" s="54"/>
    </row>
    <row r="109" spans="1:7" x14ac:dyDescent="0.3">
      <c r="A109" s="422"/>
      <c r="B109" s="376"/>
      <c r="C109" s="98"/>
      <c r="D109" s="60"/>
      <c r="E109" s="366"/>
      <c r="F109" s="377"/>
      <c r="G109" s="377"/>
    </row>
    <row r="110" spans="1:7" x14ac:dyDescent="0.3">
      <c r="A110" s="67"/>
      <c r="B110" s="53"/>
      <c r="C110" s="53"/>
      <c r="D110" s="53"/>
      <c r="E110" s="96"/>
      <c r="F110" s="54"/>
      <c r="G110" s="54"/>
    </row>
    <row r="111" spans="1:7" x14ac:dyDescent="0.3">
      <c r="A111" s="422"/>
      <c r="B111" s="376"/>
      <c r="C111" s="98"/>
      <c r="D111" s="60"/>
      <c r="E111" s="366"/>
      <c r="F111" s="377"/>
      <c r="G111" s="377"/>
    </row>
    <row r="112" spans="1:7" x14ac:dyDescent="0.3">
      <c r="A112" s="67"/>
      <c r="B112" s="53"/>
      <c r="C112" s="53"/>
      <c r="D112" s="53"/>
      <c r="E112" s="96"/>
      <c r="F112" s="54"/>
      <c r="G112" s="54"/>
    </row>
    <row r="113" spans="1:7" x14ac:dyDescent="0.3">
      <c r="A113" s="422"/>
      <c r="B113" s="376"/>
      <c r="C113" s="98"/>
      <c r="D113" s="60"/>
      <c r="E113" s="366"/>
      <c r="F113" s="377"/>
      <c r="G113" s="377"/>
    </row>
    <row r="114" spans="1:7" x14ac:dyDescent="0.3">
      <c r="A114" s="67"/>
      <c r="B114" s="53"/>
      <c r="C114" s="53"/>
      <c r="D114" s="53"/>
      <c r="E114" s="96"/>
      <c r="F114" s="54"/>
      <c r="G114" s="54"/>
    </row>
    <row r="115" spans="1:7" x14ac:dyDescent="0.3">
      <c r="A115" s="422"/>
      <c r="B115" s="376"/>
      <c r="C115" s="98"/>
      <c r="D115" s="60"/>
      <c r="E115" s="366"/>
      <c r="F115" s="377"/>
      <c r="G115" s="377"/>
    </row>
    <row r="116" spans="1:7" x14ac:dyDescent="0.3">
      <c r="A116" s="67"/>
      <c r="B116" s="53"/>
      <c r="C116" s="53"/>
      <c r="D116" s="53"/>
      <c r="E116" s="96"/>
      <c r="F116" s="54"/>
      <c r="G116" s="54"/>
    </row>
    <row r="117" spans="1:7" x14ac:dyDescent="0.3">
      <c r="A117" s="422"/>
      <c r="B117" s="376"/>
      <c r="C117" s="98"/>
      <c r="D117" s="60"/>
      <c r="E117" s="366"/>
      <c r="F117" s="377"/>
      <c r="G117" s="377"/>
    </row>
    <row r="118" spans="1:7" x14ac:dyDescent="0.3">
      <c r="A118" s="67"/>
      <c r="B118" s="53"/>
      <c r="C118" s="53"/>
      <c r="D118" s="53"/>
      <c r="E118" s="96"/>
      <c r="F118" s="54"/>
      <c r="G118" s="54"/>
    </row>
    <row r="119" spans="1:7" x14ac:dyDescent="0.3">
      <c r="A119" s="422"/>
      <c r="B119" s="376"/>
      <c r="C119" s="98"/>
      <c r="D119" s="60"/>
      <c r="E119" s="366"/>
      <c r="F119" s="377"/>
      <c r="G119" s="377"/>
    </row>
    <row r="120" spans="1:7" x14ac:dyDescent="0.3">
      <c r="A120" s="67"/>
      <c r="B120" s="53"/>
      <c r="C120" s="53"/>
      <c r="D120" s="53"/>
      <c r="E120" s="96"/>
      <c r="F120" s="54"/>
      <c r="G120" s="54"/>
    </row>
    <row r="121" spans="1:7" x14ac:dyDescent="0.3">
      <c r="A121" s="422"/>
      <c r="B121" s="376"/>
      <c r="C121" s="98"/>
      <c r="D121" s="60"/>
      <c r="E121" s="366"/>
      <c r="F121" s="377"/>
      <c r="G121" s="377"/>
    </row>
    <row r="122" spans="1:7" x14ac:dyDescent="0.3">
      <c r="A122" s="67"/>
      <c r="B122" s="53"/>
      <c r="C122" s="53"/>
      <c r="D122" s="53"/>
      <c r="E122" s="96"/>
      <c r="F122" s="54"/>
      <c r="G122" s="54"/>
    </row>
    <row r="123" spans="1:7" x14ac:dyDescent="0.3">
      <c r="A123" s="422"/>
      <c r="B123" s="376"/>
      <c r="C123" s="98"/>
      <c r="D123" s="60"/>
      <c r="E123" s="366"/>
      <c r="F123" s="377"/>
      <c r="G123" s="377"/>
    </row>
    <row r="124" spans="1:7" x14ac:dyDescent="0.3">
      <c r="A124" s="18"/>
      <c r="B124" s="19"/>
      <c r="C124" s="19"/>
      <c r="D124" s="19"/>
      <c r="E124" s="5"/>
      <c r="F124" s="39"/>
      <c r="G124" s="39"/>
    </row>
    <row r="125" spans="1:7" x14ac:dyDescent="0.3">
      <c r="A125" s="24" t="s">
        <v>39</v>
      </c>
      <c r="B125" s="25"/>
      <c r="C125" s="26"/>
      <c r="D125" s="27"/>
      <c r="E125" s="199"/>
      <c r="F125" s="28"/>
      <c r="G125" s="37"/>
    </row>
    <row r="126" spans="1:7" x14ac:dyDescent="0.3">
      <c r="A126" s="9"/>
      <c r="B126" s="9"/>
      <c r="C126" s="48"/>
      <c r="D126" s="9"/>
      <c r="E126" s="9"/>
      <c r="F126" s="9"/>
      <c r="G126" s="9"/>
    </row>
    <row r="127" spans="1:7" x14ac:dyDescent="0.3">
      <c r="A127" s="35" t="e">
        <f>#REF!</f>
        <v>#REF!</v>
      </c>
      <c r="B127" s="32"/>
      <c r="C127" s="32"/>
      <c r="D127" s="32"/>
      <c r="E127" s="32"/>
      <c r="F127" s="32"/>
      <c r="G127" s="32"/>
    </row>
    <row r="128" spans="1:7" x14ac:dyDescent="0.3">
      <c r="A128" s="31" t="s">
        <v>40</v>
      </c>
      <c r="B128" s="32"/>
      <c r="C128" s="32"/>
      <c r="D128" s="32"/>
      <c r="E128" s="32"/>
      <c r="F128" s="32"/>
      <c r="G128" s="32"/>
    </row>
    <row r="129" spans="1:7" x14ac:dyDescent="0.3">
      <c r="A129" s="9"/>
      <c r="B129" s="9"/>
      <c r="C129" s="9"/>
      <c r="D129" s="9"/>
      <c r="E129" s="9"/>
      <c r="F129" s="9"/>
      <c r="G129" s="10" t="s">
        <v>68</v>
      </c>
    </row>
    <row r="130" spans="1:7" ht="22.8" x14ac:dyDescent="0.3">
      <c r="A130" s="11" t="s">
        <v>5</v>
      </c>
      <c r="B130" s="11" t="s">
        <v>0</v>
      </c>
      <c r="C130" s="11" t="s">
        <v>1</v>
      </c>
      <c r="D130" s="11" t="s">
        <v>2</v>
      </c>
      <c r="E130" s="4" t="s">
        <v>3</v>
      </c>
      <c r="F130" s="11" t="s">
        <v>6</v>
      </c>
      <c r="G130" s="12" t="s">
        <v>4</v>
      </c>
    </row>
    <row r="131" spans="1:7" x14ac:dyDescent="0.3">
      <c r="A131" s="24" t="s">
        <v>41</v>
      </c>
      <c r="B131" s="25"/>
      <c r="C131" s="26"/>
      <c r="D131" s="27"/>
      <c r="E131" s="199"/>
      <c r="F131" s="28"/>
      <c r="G131" s="37"/>
    </row>
    <row r="132" spans="1:7" x14ac:dyDescent="0.3">
      <c r="A132" s="67"/>
      <c r="B132" s="53"/>
      <c r="C132" s="53"/>
      <c r="D132" s="53"/>
      <c r="E132" s="96"/>
      <c r="F132" s="54"/>
      <c r="G132" s="54"/>
    </row>
    <row r="133" spans="1:7" x14ac:dyDescent="0.3">
      <c r="A133" s="20"/>
      <c r="B133" s="21"/>
      <c r="C133" s="14" t="s">
        <v>77</v>
      </c>
      <c r="D133" s="22"/>
      <c r="E133" s="388"/>
      <c r="F133" s="38"/>
      <c r="G133" s="38"/>
    </row>
    <row r="134" spans="1:7" ht="22.8" x14ac:dyDescent="0.3">
      <c r="A134" s="18"/>
      <c r="B134" s="19"/>
      <c r="C134" s="5" t="s">
        <v>1926</v>
      </c>
      <c r="D134" s="19"/>
      <c r="E134" s="5"/>
      <c r="F134" s="39"/>
      <c r="G134" s="39"/>
    </row>
    <row r="135" spans="1:7" x14ac:dyDescent="0.3">
      <c r="A135" s="203" t="s">
        <v>1965</v>
      </c>
      <c r="B135" s="21"/>
      <c r="C135" s="49" t="s">
        <v>1927</v>
      </c>
      <c r="D135" s="22"/>
      <c r="E135" s="388"/>
      <c r="F135" s="38"/>
      <c r="G135" s="38"/>
    </row>
    <row r="136" spans="1:7" x14ac:dyDescent="0.3">
      <c r="A136" s="18"/>
      <c r="B136" s="19"/>
      <c r="C136" s="19"/>
      <c r="D136" s="19"/>
      <c r="E136" s="5"/>
      <c r="F136" s="39"/>
      <c r="G136" s="39"/>
    </row>
    <row r="137" spans="1:7" x14ac:dyDescent="0.3">
      <c r="A137" s="20"/>
      <c r="B137" s="21" t="s">
        <v>78</v>
      </c>
      <c r="C137" s="49" t="s">
        <v>79</v>
      </c>
      <c r="D137" s="22"/>
      <c r="E137" s="388"/>
      <c r="F137" s="38"/>
      <c r="G137" s="38"/>
    </row>
    <row r="138" spans="1:7" x14ac:dyDescent="0.3">
      <c r="A138" s="18"/>
      <c r="B138" s="19"/>
      <c r="C138" s="19"/>
      <c r="D138" s="19"/>
      <c r="E138" s="5"/>
      <c r="F138" s="39"/>
      <c r="G138" s="39"/>
    </row>
    <row r="139" spans="1:7" x14ac:dyDescent="0.3">
      <c r="A139" s="20"/>
      <c r="B139" s="21"/>
      <c r="C139" s="6" t="s">
        <v>1923</v>
      </c>
      <c r="D139" s="22" t="s">
        <v>74</v>
      </c>
      <c r="E139" s="366">
        <v>8</v>
      </c>
      <c r="F139" s="377">
        <v>900</v>
      </c>
      <c r="G139" s="377"/>
    </row>
    <row r="140" spans="1:7" x14ac:dyDescent="0.3">
      <c r="A140" s="18"/>
      <c r="B140" s="19"/>
      <c r="C140" s="19"/>
      <c r="D140" s="19"/>
      <c r="E140" s="5"/>
      <c r="F140" s="39"/>
      <c r="G140" s="39"/>
    </row>
    <row r="141" spans="1:7" x14ac:dyDescent="0.3">
      <c r="A141" s="20"/>
      <c r="B141" s="21"/>
      <c r="C141" s="6" t="s">
        <v>1924</v>
      </c>
      <c r="D141" s="22" t="s">
        <v>74</v>
      </c>
      <c r="E141" s="366">
        <v>8</v>
      </c>
      <c r="F141" s="377">
        <v>1000</v>
      </c>
      <c r="G141" s="377"/>
    </row>
    <row r="142" spans="1:7" x14ac:dyDescent="0.3">
      <c r="A142" s="18"/>
      <c r="B142" s="19"/>
      <c r="C142" s="19"/>
      <c r="D142" s="19"/>
      <c r="E142" s="5"/>
      <c r="F142" s="39"/>
      <c r="G142" s="39"/>
    </row>
    <row r="143" spans="1:7" x14ac:dyDescent="0.3">
      <c r="A143" s="20"/>
      <c r="B143" s="21"/>
      <c r="C143" s="6" t="s">
        <v>1925</v>
      </c>
      <c r="D143" s="22" t="s">
        <v>74</v>
      </c>
      <c r="E143" s="366">
        <v>8</v>
      </c>
      <c r="F143" s="377">
        <v>2000</v>
      </c>
      <c r="G143" s="377"/>
    </row>
    <row r="144" spans="1:7" x14ac:dyDescent="0.3">
      <c r="A144" s="18"/>
      <c r="B144" s="19"/>
      <c r="C144" s="19"/>
      <c r="D144" s="19"/>
      <c r="E144" s="5"/>
      <c r="F144" s="39"/>
      <c r="G144" s="39"/>
    </row>
    <row r="145" spans="1:7" x14ac:dyDescent="0.3">
      <c r="A145" s="20"/>
      <c r="B145" s="21" t="s">
        <v>78</v>
      </c>
      <c r="C145" s="49" t="s">
        <v>82</v>
      </c>
      <c r="D145" s="22"/>
      <c r="E145" s="388"/>
      <c r="F145" s="38"/>
      <c r="G145" s="38"/>
    </row>
    <row r="146" spans="1:7" x14ac:dyDescent="0.3">
      <c r="A146" s="18"/>
      <c r="B146" s="19"/>
      <c r="C146" s="19"/>
      <c r="D146" s="19"/>
      <c r="E146" s="5"/>
      <c r="F146" s="39"/>
      <c r="G146" s="39"/>
    </row>
    <row r="147" spans="1:7" x14ac:dyDescent="0.3">
      <c r="A147" s="20"/>
      <c r="B147" s="21"/>
      <c r="C147" s="21" t="s">
        <v>80</v>
      </c>
      <c r="D147" s="22" t="s">
        <v>74</v>
      </c>
      <c r="E147" s="366">
        <v>8</v>
      </c>
      <c r="F147" s="377">
        <v>900</v>
      </c>
      <c r="G147" s="377"/>
    </row>
    <row r="148" spans="1:7" x14ac:dyDescent="0.3">
      <c r="A148" s="18"/>
      <c r="B148" s="19"/>
      <c r="C148" s="19"/>
      <c r="D148" s="19"/>
      <c r="E148" s="5"/>
      <c r="F148" s="39"/>
      <c r="G148" s="39"/>
    </row>
    <row r="149" spans="1:7" x14ac:dyDescent="0.3">
      <c r="A149" s="20"/>
      <c r="B149" s="21"/>
      <c r="C149" s="21" t="s">
        <v>81</v>
      </c>
      <c r="D149" s="22" t="s">
        <v>74</v>
      </c>
      <c r="E149" s="366">
        <v>8</v>
      </c>
      <c r="F149" s="377">
        <v>1000</v>
      </c>
      <c r="G149" s="377"/>
    </row>
    <row r="150" spans="1:7" x14ac:dyDescent="0.3">
      <c r="A150" s="18"/>
      <c r="B150" s="19"/>
      <c r="C150" s="19"/>
      <c r="D150" s="19"/>
      <c r="E150" s="5"/>
      <c r="F150" s="39"/>
      <c r="G150" s="39"/>
    </row>
    <row r="151" spans="1:7" x14ac:dyDescent="0.3">
      <c r="A151" s="20"/>
      <c r="B151" s="21"/>
      <c r="C151" s="21" t="s">
        <v>83</v>
      </c>
      <c r="D151" s="22" t="s">
        <v>74</v>
      </c>
      <c r="E151" s="366">
        <v>8</v>
      </c>
      <c r="F151" s="377">
        <v>1200</v>
      </c>
      <c r="G151" s="377"/>
    </row>
    <row r="152" spans="1:7" x14ac:dyDescent="0.3">
      <c r="A152" s="18"/>
      <c r="B152" s="19"/>
      <c r="C152" s="19"/>
      <c r="D152" s="19"/>
      <c r="E152" s="5"/>
      <c r="F152" s="39"/>
      <c r="G152" s="39"/>
    </row>
    <row r="153" spans="1:7" x14ac:dyDescent="0.3">
      <c r="A153" s="20"/>
      <c r="B153" s="21"/>
      <c r="C153" s="14" t="s">
        <v>84</v>
      </c>
      <c r="D153" s="22"/>
      <c r="E153" s="388"/>
      <c r="F153" s="38"/>
      <c r="G153" s="38"/>
    </row>
    <row r="154" spans="1:7" x14ac:dyDescent="0.3">
      <c r="A154" s="18"/>
      <c r="B154" s="19"/>
      <c r="C154" s="19"/>
      <c r="D154" s="19"/>
      <c r="E154" s="5"/>
      <c r="F154" s="39"/>
      <c r="G154" s="39"/>
    </row>
    <row r="155" spans="1:7" x14ac:dyDescent="0.3">
      <c r="A155" s="203" t="s">
        <v>1966</v>
      </c>
      <c r="B155" s="21" t="s">
        <v>78</v>
      </c>
      <c r="C155" s="21" t="s">
        <v>85</v>
      </c>
      <c r="D155" s="22"/>
      <c r="E155" s="388"/>
      <c r="F155" s="38"/>
      <c r="G155" s="38"/>
    </row>
    <row r="156" spans="1:7" x14ac:dyDescent="0.3">
      <c r="A156" s="18"/>
      <c r="B156" s="19"/>
      <c r="C156" s="19"/>
      <c r="D156" s="19"/>
      <c r="E156" s="5"/>
      <c r="F156" s="39"/>
      <c r="G156" s="39"/>
    </row>
    <row r="157" spans="1:7" x14ac:dyDescent="0.3">
      <c r="A157" s="20"/>
      <c r="B157" s="21"/>
      <c r="C157" s="6" t="s">
        <v>1928</v>
      </c>
      <c r="D157" s="22" t="s">
        <v>86</v>
      </c>
      <c r="E157" s="388">
        <v>200</v>
      </c>
      <c r="F157" s="403">
        <v>6.5</v>
      </c>
      <c r="G157" s="377"/>
    </row>
    <row r="158" spans="1:7" x14ac:dyDescent="0.3">
      <c r="A158" s="67"/>
      <c r="B158" s="53"/>
      <c r="C158" s="53"/>
      <c r="D158" s="53"/>
      <c r="E158" s="96"/>
      <c r="F158" s="54"/>
      <c r="G158" s="54"/>
    </row>
    <row r="159" spans="1:7" x14ac:dyDescent="0.3">
      <c r="A159" s="20"/>
      <c r="B159" s="21"/>
      <c r="C159" s="6" t="s">
        <v>1929</v>
      </c>
      <c r="D159" s="22" t="s">
        <v>86</v>
      </c>
      <c r="E159" s="388">
        <v>200</v>
      </c>
      <c r="F159" s="403">
        <v>7</v>
      </c>
      <c r="G159" s="377"/>
    </row>
    <row r="160" spans="1:7" x14ac:dyDescent="0.3">
      <c r="A160" s="67"/>
      <c r="B160" s="53"/>
      <c r="C160" s="53"/>
      <c r="D160" s="53"/>
      <c r="E160" s="96"/>
      <c r="F160" s="54"/>
      <c r="G160" s="54"/>
    </row>
    <row r="161" spans="1:7" x14ac:dyDescent="0.3">
      <c r="A161" s="20"/>
      <c r="B161" s="21"/>
      <c r="C161" s="14" t="s">
        <v>87</v>
      </c>
      <c r="D161" s="22"/>
      <c r="E161" s="388"/>
      <c r="F161" s="38"/>
      <c r="G161" s="38"/>
    </row>
    <row r="162" spans="1:7" x14ac:dyDescent="0.3">
      <c r="A162" s="18"/>
      <c r="B162" s="19"/>
      <c r="C162" s="19"/>
      <c r="D162" s="19"/>
      <c r="E162" s="5"/>
      <c r="F162" s="39"/>
      <c r="G162" s="39"/>
    </row>
    <row r="163" spans="1:7" x14ac:dyDescent="0.3">
      <c r="A163" s="203" t="s">
        <v>1968</v>
      </c>
      <c r="B163" s="21" t="s">
        <v>78</v>
      </c>
      <c r="C163" s="21" t="s">
        <v>88</v>
      </c>
      <c r="D163" s="22"/>
      <c r="E163" s="388"/>
      <c r="F163" s="38"/>
      <c r="G163" s="38"/>
    </row>
    <row r="164" spans="1:7" x14ac:dyDescent="0.3">
      <c r="A164" s="18"/>
      <c r="B164" s="19"/>
      <c r="C164" s="19"/>
      <c r="D164" s="19"/>
      <c r="E164" s="5"/>
      <c r="F164" s="39"/>
      <c r="G164" s="39"/>
    </row>
    <row r="165" spans="1:7" x14ac:dyDescent="0.3">
      <c r="A165" s="20"/>
      <c r="B165" s="21"/>
      <c r="C165" s="6" t="s">
        <v>1930</v>
      </c>
      <c r="D165" s="22" t="s">
        <v>74</v>
      </c>
      <c r="E165" s="366">
        <v>8</v>
      </c>
      <c r="F165" s="377">
        <v>800</v>
      </c>
      <c r="G165" s="377"/>
    </row>
    <row r="166" spans="1:7" x14ac:dyDescent="0.3">
      <c r="A166" s="18"/>
      <c r="B166" s="19"/>
      <c r="C166" s="19"/>
      <c r="D166" s="19"/>
      <c r="E166" s="5"/>
      <c r="F166" s="39"/>
      <c r="G166" s="39"/>
    </row>
    <row r="167" spans="1:7" x14ac:dyDescent="0.3">
      <c r="A167" s="20"/>
      <c r="B167" s="21"/>
      <c r="C167" s="6" t="s">
        <v>1931</v>
      </c>
      <c r="D167" s="22" t="s">
        <v>74</v>
      </c>
      <c r="E167" s="366">
        <v>8</v>
      </c>
      <c r="F167" s="377">
        <v>1000</v>
      </c>
      <c r="G167" s="377"/>
    </row>
    <row r="168" spans="1:7" x14ac:dyDescent="0.3">
      <c r="A168" s="18"/>
      <c r="B168" s="19"/>
      <c r="C168" s="19"/>
      <c r="D168" s="19"/>
      <c r="E168" s="5"/>
      <c r="F168" s="39"/>
      <c r="G168" s="39"/>
    </row>
    <row r="169" spans="1:7" x14ac:dyDescent="0.3">
      <c r="A169" s="203" t="s">
        <v>1969</v>
      </c>
      <c r="B169" s="34"/>
      <c r="C169" s="405" t="s">
        <v>1932</v>
      </c>
      <c r="D169" s="34"/>
      <c r="E169" s="397"/>
      <c r="F169" s="40"/>
      <c r="G169" s="40"/>
    </row>
    <row r="170" spans="1:7" x14ac:dyDescent="0.3">
      <c r="A170" s="203" t="s">
        <v>2121</v>
      </c>
      <c r="B170" s="376"/>
      <c r="C170" s="98" t="s">
        <v>1933</v>
      </c>
      <c r="D170" s="22" t="s">
        <v>74</v>
      </c>
      <c r="E170" s="366">
        <v>8</v>
      </c>
      <c r="F170" s="377">
        <v>1000</v>
      </c>
      <c r="G170" s="377"/>
    </row>
    <row r="171" spans="1:7" x14ac:dyDescent="0.3">
      <c r="A171" s="67"/>
      <c r="B171" s="53"/>
      <c r="C171" s="53"/>
      <c r="D171" s="53"/>
      <c r="E171" s="96"/>
      <c r="F171" s="54"/>
      <c r="G171" s="54"/>
    </row>
    <row r="172" spans="1:7" x14ac:dyDescent="0.3">
      <c r="A172" s="203" t="s">
        <v>1967</v>
      </c>
      <c r="B172" s="21"/>
      <c r="C172" s="49" t="s">
        <v>1934</v>
      </c>
      <c r="D172" s="22"/>
      <c r="E172" s="388"/>
      <c r="F172" s="38"/>
      <c r="G172" s="38"/>
    </row>
    <row r="173" spans="1:7" x14ac:dyDescent="0.3">
      <c r="A173" s="18"/>
      <c r="B173" s="19"/>
      <c r="C173" s="19"/>
      <c r="D173" s="19"/>
      <c r="E173" s="5"/>
      <c r="F173" s="39"/>
      <c r="G173" s="39"/>
    </row>
    <row r="174" spans="1:7" x14ac:dyDescent="0.3">
      <c r="A174" s="203" t="s">
        <v>2122</v>
      </c>
      <c r="B174" s="21" t="s">
        <v>78</v>
      </c>
      <c r="C174" s="6" t="s">
        <v>1935</v>
      </c>
      <c r="D174" s="22" t="s">
        <v>74</v>
      </c>
      <c r="E174" s="366">
        <v>8</v>
      </c>
      <c r="F174" s="377">
        <v>500</v>
      </c>
      <c r="G174" s="377"/>
    </row>
    <row r="175" spans="1:7" x14ac:dyDescent="0.3">
      <c r="A175" s="18"/>
      <c r="B175" s="19"/>
      <c r="C175" s="19"/>
      <c r="D175" s="19"/>
      <c r="E175" s="5"/>
      <c r="F175" s="39"/>
      <c r="G175" s="39"/>
    </row>
    <row r="176" spans="1:7" x14ac:dyDescent="0.3">
      <c r="A176" s="203" t="s">
        <v>1970</v>
      </c>
      <c r="B176" s="21"/>
      <c r="C176" s="14" t="s">
        <v>89</v>
      </c>
      <c r="D176" s="22"/>
      <c r="E176" s="366"/>
      <c r="F176" s="377"/>
      <c r="G176" s="377"/>
    </row>
    <row r="177" spans="1:7" x14ac:dyDescent="0.3">
      <c r="A177" s="18"/>
      <c r="B177" s="19"/>
      <c r="C177" s="19"/>
      <c r="D177" s="19"/>
      <c r="E177" s="5"/>
      <c r="F177" s="39"/>
      <c r="G177" s="39"/>
    </row>
    <row r="178" spans="1:7" x14ac:dyDescent="0.3">
      <c r="A178" s="203" t="s">
        <v>2123</v>
      </c>
      <c r="B178" s="21" t="s">
        <v>78</v>
      </c>
      <c r="C178" s="6" t="s">
        <v>1936</v>
      </c>
      <c r="D178" s="22" t="s">
        <v>74</v>
      </c>
      <c r="E178" s="366">
        <v>8</v>
      </c>
      <c r="F178" s="377">
        <v>500</v>
      </c>
      <c r="G178" s="377"/>
    </row>
    <row r="179" spans="1:7" x14ac:dyDescent="0.3">
      <c r="A179" s="18"/>
      <c r="B179" s="19"/>
      <c r="C179" s="19"/>
      <c r="D179" s="19"/>
      <c r="E179" s="5"/>
      <c r="F179" s="19"/>
      <c r="G179" s="39"/>
    </row>
    <row r="180" spans="1:7" x14ac:dyDescent="0.3">
      <c r="A180" s="20"/>
      <c r="B180" s="21"/>
      <c r="C180" s="14" t="s">
        <v>90</v>
      </c>
      <c r="D180" s="22"/>
      <c r="E180" s="388"/>
      <c r="F180" s="17"/>
      <c r="G180" s="38"/>
    </row>
    <row r="181" spans="1:7" x14ac:dyDescent="0.3">
      <c r="A181" s="18"/>
      <c r="B181" s="19"/>
      <c r="C181" s="19"/>
      <c r="D181" s="19"/>
      <c r="E181" s="5"/>
      <c r="F181" s="19"/>
      <c r="G181" s="39"/>
    </row>
    <row r="182" spans="1:7" x14ac:dyDescent="0.3">
      <c r="A182" s="203" t="s">
        <v>1970</v>
      </c>
      <c r="B182" s="21" t="s">
        <v>78</v>
      </c>
      <c r="C182" s="21" t="s">
        <v>91</v>
      </c>
      <c r="D182" s="22"/>
      <c r="E182" s="388"/>
      <c r="F182" s="17"/>
      <c r="G182" s="38"/>
    </row>
    <row r="183" spans="1:7" x14ac:dyDescent="0.3">
      <c r="A183" s="18"/>
      <c r="B183" s="19"/>
      <c r="C183" s="19"/>
      <c r="D183" s="19"/>
      <c r="E183" s="5"/>
      <c r="F183" s="19"/>
      <c r="G183" s="39"/>
    </row>
    <row r="184" spans="1:7" x14ac:dyDescent="0.3">
      <c r="A184" s="20"/>
      <c r="B184" s="21"/>
      <c r="C184" s="21" t="s">
        <v>92</v>
      </c>
      <c r="D184" s="22" t="s">
        <v>74</v>
      </c>
      <c r="E184" s="366">
        <v>8</v>
      </c>
      <c r="F184" s="377">
        <v>1000</v>
      </c>
      <c r="G184" s="377"/>
    </row>
    <row r="185" spans="1:7" x14ac:dyDescent="0.3">
      <c r="A185" s="18"/>
      <c r="B185" s="19"/>
      <c r="C185" s="19"/>
      <c r="D185" s="19"/>
      <c r="E185" s="5"/>
      <c r="F185" s="39"/>
      <c r="G185" s="39"/>
    </row>
    <row r="186" spans="1:7" x14ac:dyDescent="0.3">
      <c r="A186" s="20"/>
      <c r="B186" s="21"/>
      <c r="C186" s="21" t="s">
        <v>93</v>
      </c>
      <c r="D186" s="22" t="s">
        <v>74</v>
      </c>
      <c r="E186" s="366">
        <v>8</v>
      </c>
      <c r="F186" s="377">
        <v>1200</v>
      </c>
      <c r="G186" s="377"/>
    </row>
    <row r="187" spans="1:7" x14ac:dyDescent="0.3">
      <c r="A187" s="18"/>
      <c r="B187" s="19"/>
      <c r="C187" s="19"/>
      <c r="D187" s="19"/>
      <c r="E187" s="5"/>
      <c r="F187" s="39"/>
      <c r="G187" s="39"/>
    </row>
    <row r="188" spans="1:7" x14ac:dyDescent="0.3">
      <c r="A188" s="20"/>
      <c r="B188" s="21"/>
      <c r="C188" s="21" t="s">
        <v>94</v>
      </c>
      <c r="D188" s="22" t="s">
        <v>74</v>
      </c>
      <c r="E188" s="366">
        <v>8</v>
      </c>
      <c r="F188" s="377">
        <v>1300</v>
      </c>
      <c r="G188" s="377"/>
    </row>
    <row r="189" spans="1:7" x14ac:dyDescent="0.3">
      <c r="A189" s="18"/>
      <c r="B189" s="19"/>
      <c r="C189" s="19"/>
      <c r="D189" s="19"/>
      <c r="E189" s="5"/>
      <c r="F189" s="19"/>
      <c r="G189" s="39"/>
    </row>
    <row r="190" spans="1:7" x14ac:dyDescent="0.3">
      <c r="A190" s="20"/>
      <c r="B190" s="21"/>
      <c r="C190" s="6" t="s">
        <v>1937</v>
      </c>
      <c r="D190" s="22" t="s">
        <v>74</v>
      </c>
      <c r="E190" s="366">
        <v>8</v>
      </c>
      <c r="F190" s="377">
        <v>990</v>
      </c>
      <c r="G190" s="377"/>
    </row>
    <row r="191" spans="1:7" x14ac:dyDescent="0.3">
      <c r="A191" s="18"/>
      <c r="B191" s="19"/>
      <c r="C191" s="19"/>
      <c r="D191" s="19"/>
      <c r="E191" s="5"/>
      <c r="F191" s="19"/>
      <c r="G191" s="39"/>
    </row>
    <row r="192" spans="1:7" x14ac:dyDescent="0.3">
      <c r="A192" s="24" t="s">
        <v>39</v>
      </c>
      <c r="B192" s="25"/>
      <c r="C192" s="26"/>
      <c r="D192" s="27"/>
      <c r="E192" s="199"/>
      <c r="F192" s="28"/>
      <c r="G192" s="37"/>
    </row>
    <row r="193" spans="1:7" x14ac:dyDescent="0.3">
      <c r="A193" s="9"/>
      <c r="B193" s="9"/>
      <c r="C193" s="30" t="s">
        <v>147</v>
      </c>
      <c r="D193" s="9"/>
      <c r="E193" s="9"/>
      <c r="F193" s="9"/>
      <c r="G193" s="9"/>
    </row>
    <row r="194" spans="1:7" x14ac:dyDescent="0.3">
      <c r="A194" s="35" t="e">
        <f>#REF!</f>
        <v>#REF!</v>
      </c>
      <c r="B194" s="32"/>
      <c r="C194" s="32"/>
      <c r="D194" s="32"/>
      <c r="E194" s="32"/>
      <c r="F194" s="32"/>
      <c r="G194" s="32"/>
    </row>
    <row r="195" spans="1:7" x14ac:dyDescent="0.3">
      <c r="A195" s="31" t="s">
        <v>40</v>
      </c>
      <c r="B195" s="32"/>
      <c r="C195" s="32"/>
      <c r="D195" s="32"/>
      <c r="E195" s="32"/>
      <c r="F195" s="32"/>
      <c r="G195" s="32"/>
    </row>
    <row r="196" spans="1:7" x14ac:dyDescent="0.3">
      <c r="A196" s="9"/>
      <c r="B196" s="9"/>
      <c r="C196" s="9"/>
      <c r="D196" s="9"/>
      <c r="E196" s="9"/>
      <c r="F196" s="9"/>
      <c r="G196" s="10" t="s">
        <v>68</v>
      </c>
    </row>
    <row r="197" spans="1:7" ht="22.8" x14ac:dyDescent="0.3">
      <c r="A197" s="11" t="s">
        <v>5</v>
      </c>
      <c r="B197" s="11" t="s">
        <v>0</v>
      </c>
      <c r="C197" s="11" t="s">
        <v>1</v>
      </c>
      <c r="D197" s="11" t="s">
        <v>2</v>
      </c>
      <c r="E197" s="4" t="s">
        <v>3</v>
      </c>
      <c r="F197" s="11" t="s">
        <v>6</v>
      </c>
      <c r="G197" s="12" t="s">
        <v>4</v>
      </c>
    </row>
    <row r="198" spans="1:7" x14ac:dyDescent="0.3">
      <c r="A198" s="24" t="s">
        <v>41</v>
      </c>
      <c r="B198" s="25"/>
      <c r="C198" s="26"/>
      <c r="D198" s="27"/>
      <c r="E198" s="199"/>
      <c r="F198" s="28"/>
      <c r="G198" s="29"/>
    </row>
    <row r="199" spans="1:7" x14ac:dyDescent="0.3">
      <c r="A199" s="67"/>
      <c r="B199" s="53"/>
      <c r="C199" s="53"/>
      <c r="D199" s="53"/>
      <c r="E199" s="96"/>
      <c r="F199" s="53"/>
      <c r="G199" s="54"/>
    </row>
    <row r="200" spans="1:7" x14ac:dyDescent="0.3">
      <c r="A200" s="20"/>
      <c r="B200" s="21"/>
      <c r="C200" s="14" t="s">
        <v>95</v>
      </c>
      <c r="D200" s="22"/>
      <c r="E200" s="388"/>
      <c r="F200" s="17"/>
      <c r="G200" s="38"/>
    </row>
    <row r="201" spans="1:7" x14ac:dyDescent="0.3">
      <c r="A201" s="18"/>
      <c r="B201" s="19"/>
      <c r="C201" s="19"/>
      <c r="D201" s="19"/>
      <c r="E201" s="5"/>
      <c r="F201" s="19"/>
      <c r="G201" s="39"/>
    </row>
    <row r="202" spans="1:7" x14ac:dyDescent="0.3">
      <c r="A202" s="203" t="s">
        <v>1971</v>
      </c>
      <c r="B202" s="21" t="s">
        <v>78</v>
      </c>
      <c r="C202" s="21" t="s">
        <v>96</v>
      </c>
      <c r="D202" s="22"/>
      <c r="E202" s="388"/>
      <c r="F202" s="17"/>
      <c r="G202" s="38"/>
    </row>
    <row r="203" spans="1:7" x14ac:dyDescent="0.3">
      <c r="A203" s="18"/>
      <c r="B203" s="19"/>
      <c r="C203" s="19"/>
      <c r="D203" s="19"/>
      <c r="E203" s="5"/>
      <c r="F203" s="19"/>
      <c r="G203" s="39"/>
    </row>
    <row r="204" spans="1:7" x14ac:dyDescent="0.3">
      <c r="A204" s="20"/>
      <c r="B204" s="21"/>
      <c r="C204" s="21" t="s">
        <v>97</v>
      </c>
      <c r="D204" s="22" t="s">
        <v>74</v>
      </c>
      <c r="E204" s="366">
        <v>8</v>
      </c>
      <c r="F204" s="377">
        <v>900</v>
      </c>
      <c r="G204" s="377"/>
    </row>
    <row r="205" spans="1:7" x14ac:dyDescent="0.3">
      <c r="A205" s="18"/>
      <c r="B205" s="19"/>
      <c r="C205" s="19"/>
      <c r="D205" s="19"/>
      <c r="E205" s="5"/>
      <c r="F205" s="19"/>
      <c r="G205" s="39"/>
    </row>
    <row r="206" spans="1:7" x14ac:dyDescent="0.3">
      <c r="A206" s="203" t="s">
        <v>1972</v>
      </c>
      <c r="B206" s="21"/>
      <c r="C206" s="14" t="s">
        <v>98</v>
      </c>
      <c r="D206" s="22"/>
      <c r="E206" s="388"/>
      <c r="F206" s="17"/>
      <c r="G206" s="38"/>
    </row>
    <row r="207" spans="1:7" x14ac:dyDescent="0.3">
      <c r="A207" s="18"/>
      <c r="B207" s="19"/>
      <c r="C207" s="19"/>
      <c r="D207" s="19"/>
      <c r="E207" s="5"/>
      <c r="F207" s="19"/>
      <c r="G207" s="39"/>
    </row>
    <row r="208" spans="1:7" ht="22.8" x14ac:dyDescent="0.3">
      <c r="A208" s="20"/>
      <c r="B208" s="21" t="s">
        <v>78</v>
      </c>
      <c r="C208" s="21" t="s">
        <v>99</v>
      </c>
      <c r="D208" s="22"/>
      <c r="E208" s="388"/>
      <c r="F208" s="17"/>
      <c r="G208" s="38"/>
    </row>
    <row r="209" spans="1:7" x14ac:dyDescent="0.3">
      <c r="A209" s="18"/>
      <c r="B209" s="19"/>
      <c r="C209" s="19"/>
      <c r="D209" s="19"/>
      <c r="E209" s="5"/>
      <c r="F209" s="19"/>
      <c r="G209" s="39"/>
    </row>
    <row r="210" spans="1:7" x14ac:dyDescent="0.3">
      <c r="A210" s="20"/>
      <c r="B210" s="21"/>
      <c r="C210" s="21" t="s">
        <v>100</v>
      </c>
      <c r="D210" s="22" t="s">
        <v>74</v>
      </c>
      <c r="E210" s="388">
        <v>0</v>
      </c>
      <c r="F210" s="47"/>
      <c r="G210" s="38"/>
    </row>
    <row r="211" spans="1:7" x14ac:dyDescent="0.3">
      <c r="A211" s="18"/>
      <c r="B211" s="19"/>
      <c r="C211" s="19"/>
      <c r="D211" s="19"/>
      <c r="E211" s="5"/>
      <c r="F211" s="19"/>
      <c r="G211" s="39"/>
    </row>
    <row r="212" spans="1:7" x14ac:dyDescent="0.3">
      <c r="A212" s="20"/>
      <c r="B212" s="21"/>
      <c r="C212" s="21" t="s">
        <v>101</v>
      </c>
      <c r="D212" s="22" t="s">
        <v>74</v>
      </c>
      <c r="E212" s="388">
        <v>0</v>
      </c>
      <c r="F212" s="47"/>
      <c r="G212" s="38"/>
    </row>
    <row r="213" spans="1:7" x14ac:dyDescent="0.3">
      <c r="A213" s="18"/>
      <c r="B213" s="19"/>
      <c r="C213" s="19"/>
      <c r="D213" s="19"/>
      <c r="E213" s="5"/>
      <c r="F213" s="19"/>
      <c r="G213" s="39"/>
    </row>
    <row r="214" spans="1:7" ht="22.8" x14ac:dyDescent="0.3">
      <c r="A214" s="20"/>
      <c r="B214" s="21" t="s">
        <v>78</v>
      </c>
      <c r="C214" s="21" t="s">
        <v>102</v>
      </c>
      <c r="D214" s="22"/>
      <c r="E214" s="388"/>
      <c r="F214" s="17"/>
      <c r="G214" s="38"/>
    </row>
    <row r="215" spans="1:7" x14ac:dyDescent="0.3">
      <c r="A215" s="18"/>
      <c r="B215" s="19"/>
      <c r="C215" s="19"/>
      <c r="D215" s="19"/>
      <c r="E215" s="5"/>
      <c r="F215" s="19"/>
      <c r="G215" s="39"/>
    </row>
    <row r="216" spans="1:7" x14ac:dyDescent="0.3">
      <c r="A216" s="20"/>
      <c r="B216" s="21"/>
      <c r="C216" s="21" t="s">
        <v>100</v>
      </c>
      <c r="D216" s="22" t="s">
        <v>74</v>
      </c>
      <c r="E216" s="388">
        <v>0</v>
      </c>
      <c r="F216" s="47"/>
      <c r="G216" s="38"/>
    </row>
    <row r="217" spans="1:7" x14ac:dyDescent="0.3">
      <c r="A217" s="18"/>
      <c r="B217" s="19"/>
      <c r="C217" s="19"/>
      <c r="D217" s="19"/>
      <c r="E217" s="5"/>
      <c r="F217" s="19"/>
      <c r="G217" s="39"/>
    </row>
    <row r="218" spans="1:7" x14ac:dyDescent="0.3">
      <c r="A218" s="20"/>
      <c r="B218" s="21"/>
      <c r="C218" s="21" t="s">
        <v>101</v>
      </c>
      <c r="D218" s="22" t="s">
        <v>74</v>
      </c>
      <c r="E218" s="388">
        <v>0</v>
      </c>
      <c r="F218" s="47"/>
      <c r="G218" s="38"/>
    </row>
    <row r="219" spans="1:7" x14ac:dyDescent="0.3">
      <c r="A219" s="68"/>
      <c r="B219" s="51"/>
      <c r="C219" s="51"/>
      <c r="D219" s="60"/>
      <c r="E219" s="190"/>
      <c r="F219" s="66"/>
      <c r="G219" s="62"/>
    </row>
    <row r="220" spans="1:7" x14ac:dyDescent="0.3">
      <c r="A220" s="20"/>
      <c r="B220" s="21"/>
      <c r="C220" s="6" t="s">
        <v>1939</v>
      </c>
      <c r="D220" s="22" t="s">
        <v>74</v>
      </c>
      <c r="E220" s="366">
        <v>8</v>
      </c>
      <c r="F220" s="377">
        <v>1000</v>
      </c>
      <c r="G220" s="377"/>
    </row>
    <row r="221" spans="1:7" x14ac:dyDescent="0.3">
      <c r="A221" s="18"/>
      <c r="B221" s="19"/>
      <c r="C221" s="19"/>
      <c r="D221" s="19"/>
      <c r="E221" s="5"/>
      <c r="F221" s="19"/>
      <c r="G221" s="39"/>
    </row>
    <row r="222" spans="1:7" x14ac:dyDescent="0.3">
      <c r="A222" s="203" t="s">
        <v>1973</v>
      </c>
      <c r="B222" s="21"/>
      <c r="C222" s="49" t="s">
        <v>1938</v>
      </c>
      <c r="D222" s="22"/>
      <c r="E222" s="388"/>
      <c r="F222" s="17"/>
      <c r="G222" s="38"/>
    </row>
    <row r="223" spans="1:7" x14ac:dyDescent="0.3">
      <c r="A223" s="18"/>
      <c r="B223" s="19"/>
      <c r="C223" s="19"/>
      <c r="D223" s="19"/>
      <c r="E223" s="5"/>
      <c r="F223" s="19"/>
      <c r="G223" s="39"/>
    </row>
    <row r="224" spans="1:7" x14ac:dyDescent="0.3">
      <c r="A224" s="20"/>
      <c r="B224" s="21" t="s">
        <v>78</v>
      </c>
      <c r="C224" s="21" t="s">
        <v>103</v>
      </c>
      <c r="D224" s="22"/>
      <c r="E224" s="388"/>
      <c r="F224" s="17"/>
      <c r="G224" s="38"/>
    </row>
    <row r="225" spans="1:7" x14ac:dyDescent="0.3">
      <c r="A225" s="18"/>
      <c r="B225" s="19"/>
      <c r="C225" s="19"/>
      <c r="D225" s="19"/>
      <c r="E225" s="5"/>
      <c r="F225" s="19"/>
      <c r="G225" s="39"/>
    </row>
    <row r="226" spans="1:7" x14ac:dyDescent="0.3">
      <c r="A226" s="20"/>
      <c r="B226" s="21"/>
      <c r="C226" s="21" t="s">
        <v>104</v>
      </c>
      <c r="D226" s="22" t="s">
        <v>74</v>
      </c>
      <c r="E226" s="366">
        <v>8</v>
      </c>
      <c r="F226" s="377">
        <v>450</v>
      </c>
      <c r="G226" s="377"/>
    </row>
    <row r="227" spans="1:7" x14ac:dyDescent="0.3">
      <c r="A227" s="18"/>
      <c r="B227" s="19"/>
      <c r="C227" s="19"/>
      <c r="D227" s="19"/>
      <c r="E227" s="5"/>
      <c r="F227" s="19"/>
      <c r="G227" s="39"/>
    </row>
    <row r="228" spans="1:7" x14ac:dyDescent="0.3">
      <c r="A228" s="20"/>
      <c r="B228" s="21" t="s">
        <v>78</v>
      </c>
      <c r="C228" s="21" t="s">
        <v>105</v>
      </c>
      <c r="D228" s="22"/>
      <c r="E228" s="388"/>
      <c r="F228" s="17"/>
      <c r="G228" s="38"/>
    </row>
    <row r="229" spans="1:7" x14ac:dyDescent="0.3">
      <c r="A229" s="18"/>
      <c r="B229" s="19"/>
      <c r="C229" s="19"/>
      <c r="D229" s="19"/>
      <c r="E229" s="5"/>
      <c r="F229" s="19"/>
      <c r="G229" s="39"/>
    </row>
    <row r="230" spans="1:7" x14ac:dyDescent="0.3">
      <c r="A230" s="20"/>
      <c r="B230" s="21"/>
      <c r="C230" s="21" t="s">
        <v>104</v>
      </c>
      <c r="D230" s="22" t="s">
        <v>74</v>
      </c>
      <c r="E230" s="366">
        <v>8</v>
      </c>
      <c r="F230" s="377">
        <v>450</v>
      </c>
      <c r="G230" s="377"/>
    </row>
    <row r="231" spans="1:7" x14ac:dyDescent="0.3">
      <c r="A231" s="18"/>
      <c r="B231" s="19"/>
      <c r="C231" s="19"/>
      <c r="D231" s="19"/>
      <c r="E231" s="5"/>
      <c r="F231" s="19"/>
      <c r="G231" s="39"/>
    </row>
    <row r="232" spans="1:7" x14ac:dyDescent="0.3">
      <c r="A232" s="20"/>
      <c r="B232" s="21"/>
      <c r="C232" s="14" t="s">
        <v>106</v>
      </c>
      <c r="D232" s="22"/>
      <c r="E232" s="388"/>
      <c r="F232" s="17"/>
      <c r="G232" s="38"/>
    </row>
    <row r="233" spans="1:7" x14ac:dyDescent="0.3">
      <c r="A233" s="18"/>
      <c r="B233" s="19"/>
      <c r="C233" s="19"/>
      <c r="D233" s="19"/>
      <c r="E233" s="5"/>
      <c r="F233" s="19"/>
      <c r="G233" s="39"/>
    </row>
    <row r="234" spans="1:7" x14ac:dyDescent="0.3">
      <c r="A234" s="203" t="s">
        <v>1974</v>
      </c>
      <c r="B234" s="21" t="s">
        <v>78</v>
      </c>
      <c r="C234" s="21" t="s">
        <v>107</v>
      </c>
      <c r="D234" s="22"/>
      <c r="E234" s="388"/>
      <c r="F234" s="17"/>
      <c r="G234" s="38"/>
    </row>
    <row r="235" spans="1:7" x14ac:dyDescent="0.3">
      <c r="A235" s="18"/>
      <c r="B235" s="19"/>
      <c r="C235" s="19"/>
      <c r="D235" s="19"/>
      <c r="E235" s="5"/>
      <c r="F235" s="19"/>
      <c r="G235" s="39"/>
    </row>
    <row r="236" spans="1:7" x14ac:dyDescent="0.3">
      <c r="A236" s="20"/>
      <c r="B236" s="21"/>
      <c r="C236" s="21" t="s">
        <v>108</v>
      </c>
      <c r="D236" s="22" t="s">
        <v>74</v>
      </c>
      <c r="E236" s="366">
        <v>8</v>
      </c>
      <c r="F236" s="377">
        <v>450</v>
      </c>
      <c r="G236" s="377"/>
    </row>
    <row r="237" spans="1:7" x14ac:dyDescent="0.3">
      <c r="A237" s="18"/>
      <c r="B237" s="19"/>
      <c r="C237" s="19"/>
      <c r="D237" s="19"/>
      <c r="E237" s="5"/>
      <c r="F237" s="39"/>
      <c r="G237" s="39"/>
    </row>
    <row r="238" spans="1:7" x14ac:dyDescent="0.3">
      <c r="A238" s="20"/>
      <c r="B238" s="21"/>
      <c r="C238" s="21" t="s">
        <v>109</v>
      </c>
      <c r="D238" s="22" t="s">
        <v>74</v>
      </c>
      <c r="E238" s="366">
        <v>8</v>
      </c>
      <c r="F238" s="377">
        <v>800</v>
      </c>
      <c r="G238" s="377"/>
    </row>
    <row r="239" spans="1:7" x14ac:dyDescent="0.3">
      <c r="A239" s="18"/>
      <c r="B239" s="19"/>
      <c r="C239" s="19"/>
      <c r="D239" s="19"/>
      <c r="E239" s="5"/>
      <c r="F239" s="39"/>
      <c r="G239" s="39"/>
    </row>
    <row r="240" spans="1:7" x14ac:dyDescent="0.3">
      <c r="A240" s="20"/>
      <c r="B240" s="21"/>
      <c r="C240" s="14" t="s">
        <v>110</v>
      </c>
      <c r="D240" s="22"/>
      <c r="E240" s="388"/>
      <c r="F240" s="17"/>
      <c r="G240" s="38"/>
    </row>
    <row r="241" spans="1:7" x14ac:dyDescent="0.3">
      <c r="A241" s="18"/>
      <c r="B241" s="19"/>
      <c r="C241" s="19"/>
      <c r="D241" s="19"/>
      <c r="E241" s="5"/>
      <c r="F241" s="19"/>
      <c r="G241" s="39"/>
    </row>
    <row r="242" spans="1:7" x14ac:dyDescent="0.3">
      <c r="A242" s="203" t="s">
        <v>1975</v>
      </c>
      <c r="B242" s="21" t="s">
        <v>78</v>
      </c>
      <c r="C242" s="21" t="s">
        <v>111</v>
      </c>
      <c r="D242" s="22"/>
      <c r="E242" s="388"/>
      <c r="F242" s="17"/>
      <c r="G242" s="38"/>
    </row>
    <row r="243" spans="1:7" x14ac:dyDescent="0.3">
      <c r="A243" s="18"/>
      <c r="B243" s="19"/>
      <c r="C243" s="19"/>
      <c r="D243" s="19"/>
      <c r="E243" s="5"/>
      <c r="F243" s="19"/>
      <c r="G243" s="39"/>
    </row>
    <row r="244" spans="1:7" x14ac:dyDescent="0.3">
      <c r="A244" s="20"/>
      <c r="B244" s="21"/>
      <c r="C244" s="21" t="s">
        <v>112</v>
      </c>
      <c r="D244" s="22" t="s">
        <v>74</v>
      </c>
      <c r="E244" s="366">
        <v>8</v>
      </c>
      <c r="F244" s="377">
        <v>450</v>
      </c>
      <c r="G244" s="377"/>
    </row>
    <row r="245" spans="1:7" x14ac:dyDescent="0.3">
      <c r="A245" s="18"/>
      <c r="B245" s="19"/>
      <c r="C245" s="19"/>
      <c r="D245" s="19"/>
      <c r="E245" s="5"/>
      <c r="F245" s="19"/>
      <c r="G245" s="39"/>
    </row>
    <row r="246" spans="1:7" x14ac:dyDescent="0.3">
      <c r="A246" s="20"/>
      <c r="B246" s="21"/>
      <c r="C246" s="21" t="s">
        <v>113</v>
      </c>
      <c r="D246" s="22" t="s">
        <v>74</v>
      </c>
      <c r="E246" s="366">
        <v>8</v>
      </c>
      <c r="F246" s="377">
        <v>650</v>
      </c>
      <c r="G246" s="377"/>
    </row>
    <row r="247" spans="1:7" x14ac:dyDescent="0.3">
      <c r="A247" s="18"/>
      <c r="B247" s="19"/>
      <c r="C247" s="19"/>
      <c r="D247" s="19"/>
      <c r="E247" s="5"/>
      <c r="F247" s="19"/>
      <c r="G247" s="39"/>
    </row>
    <row r="248" spans="1:7" x14ac:dyDescent="0.3">
      <c r="A248" s="20"/>
      <c r="B248" s="21"/>
      <c r="C248" s="21" t="s">
        <v>114</v>
      </c>
      <c r="D248" s="22" t="s">
        <v>74</v>
      </c>
      <c r="E248" s="388"/>
      <c r="F248" s="47"/>
      <c r="G248" s="17"/>
    </row>
    <row r="249" spans="1:7" x14ac:dyDescent="0.3">
      <c r="A249" s="18"/>
      <c r="B249" s="19"/>
      <c r="C249" s="19"/>
      <c r="D249" s="19"/>
      <c r="E249" s="5"/>
      <c r="F249" s="19"/>
      <c r="G249" s="19"/>
    </row>
    <row r="250" spans="1:7" x14ac:dyDescent="0.3">
      <c r="A250" s="20"/>
      <c r="B250" s="21"/>
      <c r="C250" s="14" t="s">
        <v>115</v>
      </c>
      <c r="D250" s="22"/>
      <c r="E250" s="388"/>
      <c r="F250" s="17"/>
      <c r="G250" s="17"/>
    </row>
    <row r="251" spans="1:7" x14ac:dyDescent="0.3">
      <c r="A251" s="18"/>
      <c r="B251" s="19"/>
      <c r="C251" s="19"/>
      <c r="D251" s="19"/>
      <c r="E251" s="5"/>
      <c r="F251" s="19"/>
      <c r="G251" s="19"/>
    </row>
    <row r="252" spans="1:7" x14ac:dyDescent="0.3">
      <c r="A252" s="203" t="s">
        <v>1976</v>
      </c>
      <c r="B252" s="21" t="s">
        <v>78</v>
      </c>
      <c r="C252" s="21" t="s">
        <v>116</v>
      </c>
      <c r="D252" s="22"/>
      <c r="E252" s="388"/>
      <c r="F252" s="17"/>
      <c r="G252" s="17"/>
    </row>
    <row r="253" spans="1:7" x14ac:dyDescent="0.3">
      <c r="A253" s="18"/>
      <c r="B253" s="19"/>
      <c r="C253" s="19"/>
      <c r="D253" s="19"/>
      <c r="E253" s="5"/>
      <c r="F253" s="19"/>
      <c r="G253" s="19"/>
    </row>
    <row r="254" spans="1:7" x14ac:dyDescent="0.3">
      <c r="A254" s="20"/>
      <c r="B254" s="21"/>
      <c r="C254" s="21" t="s">
        <v>117</v>
      </c>
      <c r="D254" s="22" t="s">
        <v>74</v>
      </c>
      <c r="E254" s="366">
        <v>8</v>
      </c>
      <c r="F254" s="377"/>
      <c r="G254" s="404"/>
    </row>
    <row r="255" spans="1:7" x14ac:dyDescent="0.3">
      <c r="A255" s="18"/>
      <c r="B255" s="19"/>
      <c r="C255" s="19"/>
      <c r="D255" s="19"/>
      <c r="E255" s="5"/>
      <c r="F255" s="39"/>
      <c r="G255" s="39"/>
    </row>
    <row r="256" spans="1:7" x14ac:dyDescent="0.3">
      <c r="A256" s="20"/>
      <c r="B256" s="21"/>
      <c r="C256" s="6" t="s">
        <v>2115</v>
      </c>
      <c r="D256" s="22" t="s">
        <v>74</v>
      </c>
      <c r="E256" s="366">
        <f>4*7*8</f>
        <v>224</v>
      </c>
      <c r="F256" s="377">
        <v>800</v>
      </c>
      <c r="G256" s="377"/>
    </row>
    <row r="257" spans="1:7" x14ac:dyDescent="0.3">
      <c r="A257" s="18"/>
      <c r="B257" s="19"/>
      <c r="C257" s="19"/>
      <c r="D257" s="19"/>
      <c r="E257" s="5"/>
      <c r="F257" s="39"/>
      <c r="G257" s="39"/>
    </row>
    <row r="258" spans="1:7" x14ac:dyDescent="0.3">
      <c r="A258" s="20"/>
      <c r="B258" s="21"/>
      <c r="C258" s="21" t="s">
        <v>118</v>
      </c>
      <c r="D258" s="22" t="s">
        <v>74</v>
      </c>
      <c r="E258" s="366">
        <v>8</v>
      </c>
      <c r="F258" s="377"/>
      <c r="G258" s="377"/>
    </row>
    <row r="259" spans="1:7" x14ac:dyDescent="0.3">
      <c r="A259" s="18"/>
      <c r="B259" s="19"/>
      <c r="C259" s="19"/>
      <c r="D259" s="19"/>
      <c r="E259" s="5"/>
      <c r="F259" s="19"/>
      <c r="G259" s="39"/>
    </row>
    <row r="260" spans="1:7" x14ac:dyDescent="0.3">
      <c r="A260" s="24" t="s">
        <v>39</v>
      </c>
      <c r="B260" s="25"/>
      <c r="C260" s="26"/>
      <c r="D260" s="27"/>
      <c r="E260" s="199"/>
      <c r="F260" s="28"/>
      <c r="G260" s="37"/>
    </row>
    <row r="261" spans="1:7" x14ac:dyDescent="0.3">
      <c r="A261" s="9"/>
      <c r="B261" s="9"/>
      <c r="C261" s="30" t="s">
        <v>147</v>
      </c>
      <c r="D261" s="9"/>
      <c r="E261" s="9"/>
      <c r="F261" s="9"/>
      <c r="G261" s="9"/>
    </row>
    <row r="262" spans="1:7" x14ac:dyDescent="0.3">
      <c r="A262" s="35" t="e">
        <f>#REF!</f>
        <v>#REF!</v>
      </c>
      <c r="B262" s="32"/>
      <c r="C262" s="32"/>
      <c r="D262" s="32"/>
      <c r="E262" s="32"/>
      <c r="F262" s="32"/>
      <c r="G262" s="32"/>
    </row>
    <row r="263" spans="1:7" x14ac:dyDescent="0.3">
      <c r="A263" s="31" t="s">
        <v>40</v>
      </c>
      <c r="B263" s="32"/>
      <c r="C263" s="32"/>
      <c r="D263" s="32"/>
      <c r="E263" s="32"/>
      <c r="F263" s="32"/>
      <c r="G263" s="32"/>
    </row>
    <row r="264" spans="1:7" x14ac:dyDescent="0.3">
      <c r="A264" s="9"/>
      <c r="B264" s="9"/>
      <c r="C264" s="9"/>
      <c r="D264" s="9"/>
      <c r="E264" s="9"/>
      <c r="F264" s="9"/>
      <c r="G264" s="10" t="s">
        <v>68</v>
      </c>
    </row>
    <row r="265" spans="1:7" ht="22.8" x14ac:dyDescent="0.3">
      <c r="A265" s="11" t="s">
        <v>5</v>
      </c>
      <c r="B265" s="11" t="s">
        <v>0</v>
      </c>
      <c r="C265" s="11" t="s">
        <v>1</v>
      </c>
      <c r="D265" s="11" t="s">
        <v>2</v>
      </c>
      <c r="E265" s="4" t="s">
        <v>3</v>
      </c>
      <c r="F265" s="11" t="s">
        <v>6</v>
      </c>
      <c r="G265" s="12" t="s">
        <v>4</v>
      </c>
    </row>
    <row r="266" spans="1:7" x14ac:dyDescent="0.3">
      <c r="A266" s="24" t="s">
        <v>41</v>
      </c>
      <c r="B266" s="25"/>
      <c r="C266" s="26"/>
      <c r="D266" s="27"/>
      <c r="E266" s="199"/>
      <c r="F266" s="28"/>
      <c r="G266" s="29"/>
    </row>
    <row r="267" spans="1:7" x14ac:dyDescent="0.3">
      <c r="A267" s="67"/>
      <c r="B267" s="53"/>
      <c r="C267" s="53"/>
      <c r="D267" s="53"/>
      <c r="E267" s="96"/>
      <c r="F267" s="53"/>
      <c r="G267" s="54"/>
    </row>
    <row r="268" spans="1:7" ht="4.2" customHeight="1" x14ac:dyDescent="0.3">
      <c r="A268" s="18"/>
      <c r="B268" s="19"/>
      <c r="C268" s="19"/>
      <c r="D268" s="19"/>
      <c r="E268" s="5"/>
      <c r="F268" s="19"/>
      <c r="G268" s="19"/>
    </row>
    <row r="269" spans="1:7" x14ac:dyDescent="0.3">
      <c r="A269" s="20"/>
      <c r="B269" s="21"/>
      <c r="C269" s="14" t="s">
        <v>119</v>
      </c>
      <c r="D269" s="22"/>
      <c r="E269" s="388"/>
      <c r="F269" s="17"/>
      <c r="G269" s="17"/>
    </row>
    <row r="270" spans="1:7" x14ac:dyDescent="0.3">
      <c r="A270" s="18"/>
      <c r="B270" s="19"/>
      <c r="C270" s="19"/>
      <c r="D270" s="19"/>
      <c r="E270" s="5"/>
      <c r="F270" s="19"/>
      <c r="G270" s="19"/>
    </row>
    <row r="271" spans="1:7" x14ac:dyDescent="0.3">
      <c r="A271" s="203" t="s">
        <v>1977</v>
      </c>
      <c r="B271" s="21" t="s">
        <v>78</v>
      </c>
      <c r="C271" s="21" t="s">
        <v>120</v>
      </c>
      <c r="D271" s="22"/>
      <c r="E271" s="388"/>
      <c r="F271" s="17"/>
      <c r="G271" s="17"/>
    </row>
    <row r="272" spans="1:7" x14ac:dyDescent="0.3">
      <c r="A272" s="18"/>
      <c r="B272" s="19"/>
      <c r="C272" s="19"/>
      <c r="D272" s="19"/>
      <c r="E272" s="5"/>
      <c r="F272" s="19"/>
      <c r="G272" s="19"/>
    </row>
    <row r="273" spans="1:7" x14ac:dyDescent="0.3">
      <c r="A273" s="20"/>
      <c r="B273" s="21"/>
      <c r="C273" s="21" t="s">
        <v>121</v>
      </c>
      <c r="D273" s="22" t="s">
        <v>74</v>
      </c>
      <c r="E273" s="366">
        <v>8</v>
      </c>
      <c r="F273" s="377">
        <v>150</v>
      </c>
      <c r="G273" s="377"/>
    </row>
    <row r="274" spans="1:7" x14ac:dyDescent="0.3">
      <c r="A274" s="18"/>
      <c r="B274" s="19"/>
      <c r="C274" s="19"/>
      <c r="D274" s="19"/>
      <c r="E274" s="5"/>
      <c r="F274" s="39"/>
      <c r="G274" s="39"/>
    </row>
    <row r="275" spans="1:7" x14ac:dyDescent="0.3">
      <c r="A275" s="20"/>
      <c r="B275" s="21"/>
      <c r="C275" s="21" t="s">
        <v>122</v>
      </c>
      <c r="D275" s="22" t="s">
        <v>74</v>
      </c>
      <c r="E275" s="366">
        <v>8</v>
      </c>
      <c r="F275" s="377">
        <v>300</v>
      </c>
      <c r="G275" s="377"/>
    </row>
    <row r="276" spans="1:7" x14ac:dyDescent="0.3">
      <c r="A276" s="18"/>
      <c r="B276" s="19"/>
      <c r="C276" s="19"/>
      <c r="D276" s="19"/>
      <c r="E276" s="5"/>
      <c r="F276" s="39"/>
      <c r="G276" s="39"/>
    </row>
    <row r="277" spans="1:7" x14ac:dyDescent="0.3">
      <c r="A277" s="20"/>
      <c r="B277" s="21"/>
      <c r="C277" s="21" t="s">
        <v>123</v>
      </c>
      <c r="D277" s="22" t="s">
        <v>74</v>
      </c>
      <c r="E277" s="366">
        <v>8</v>
      </c>
      <c r="F277" s="377">
        <v>450</v>
      </c>
      <c r="G277" s="377"/>
    </row>
    <row r="278" spans="1:7" x14ac:dyDescent="0.3">
      <c r="A278" s="18"/>
      <c r="B278" s="19"/>
      <c r="C278" s="19"/>
      <c r="D278" s="19"/>
      <c r="E278" s="5"/>
      <c r="F278" s="19"/>
      <c r="G278" s="19"/>
    </row>
    <row r="279" spans="1:7" x14ac:dyDescent="0.3">
      <c r="A279" s="20"/>
      <c r="B279" s="21"/>
      <c r="C279" s="14" t="s">
        <v>124</v>
      </c>
      <c r="D279" s="22"/>
      <c r="E279" s="388"/>
      <c r="F279" s="17"/>
      <c r="G279" s="17"/>
    </row>
    <row r="280" spans="1:7" x14ac:dyDescent="0.3">
      <c r="A280" s="18"/>
      <c r="B280" s="19"/>
      <c r="C280" s="19"/>
      <c r="D280" s="19"/>
      <c r="E280" s="5"/>
      <c r="F280" s="19"/>
      <c r="G280" s="19"/>
    </row>
    <row r="281" spans="1:7" x14ac:dyDescent="0.3">
      <c r="A281" s="203" t="s">
        <v>1978</v>
      </c>
      <c r="B281" s="21" t="s">
        <v>78</v>
      </c>
      <c r="C281" s="21" t="s">
        <v>125</v>
      </c>
      <c r="D281" s="22"/>
      <c r="E281" s="388"/>
      <c r="F281" s="17"/>
      <c r="G281" s="17"/>
    </row>
    <row r="282" spans="1:7" x14ac:dyDescent="0.3">
      <c r="A282" s="18"/>
      <c r="B282" s="19"/>
      <c r="C282" s="19"/>
      <c r="D282" s="19"/>
      <c r="E282" s="5"/>
      <c r="F282" s="19"/>
      <c r="G282" s="19"/>
    </row>
    <row r="283" spans="1:7" x14ac:dyDescent="0.3">
      <c r="A283" s="20"/>
      <c r="B283" s="21"/>
      <c r="C283" s="6" t="s">
        <v>1940</v>
      </c>
      <c r="D283" s="22" t="s">
        <v>74</v>
      </c>
      <c r="E283" s="366">
        <v>8</v>
      </c>
      <c r="F283" s="377">
        <v>450</v>
      </c>
      <c r="G283" s="377"/>
    </row>
    <row r="284" spans="1:7" x14ac:dyDescent="0.3">
      <c r="A284" s="18"/>
      <c r="B284" s="19"/>
      <c r="C284" s="19"/>
      <c r="D284" s="19"/>
      <c r="E284" s="5"/>
      <c r="F284" s="39"/>
      <c r="G284" s="39"/>
    </row>
    <row r="285" spans="1:7" x14ac:dyDescent="0.3">
      <c r="A285" s="20"/>
      <c r="B285" s="21"/>
      <c r="C285" s="21"/>
      <c r="D285" s="22"/>
      <c r="E285" s="366"/>
      <c r="F285" s="377"/>
      <c r="G285" s="377"/>
    </row>
    <row r="286" spans="1:7" x14ac:dyDescent="0.3">
      <c r="A286" s="18"/>
      <c r="B286" s="19"/>
      <c r="C286" s="19"/>
      <c r="D286" s="19"/>
      <c r="E286" s="5"/>
      <c r="F286" s="39"/>
      <c r="G286" s="39"/>
    </row>
    <row r="287" spans="1:7" x14ac:dyDescent="0.3">
      <c r="A287" s="20"/>
      <c r="B287" s="21"/>
      <c r="C287" s="21"/>
      <c r="D287" s="22"/>
      <c r="E287" s="366"/>
      <c r="F287" s="377"/>
      <c r="G287" s="377"/>
    </row>
    <row r="288" spans="1:7" x14ac:dyDescent="0.3">
      <c r="A288" s="18"/>
      <c r="B288" s="19"/>
      <c r="C288" s="19"/>
      <c r="D288" s="19"/>
      <c r="E288" s="5"/>
      <c r="F288" s="19"/>
      <c r="G288" s="19"/>
    </row>
    <row r="289" spans="1:7" ht="24" x14ac:dyDescent="0.3">
      <c r="A289" s="203" t="s">
        <v>1979</v>
      </c>
      <c r="B289" s="21"/>
      <c r="C289" s="14" t="s">
        <v>126</v>
      </c>
      <c r="D289" s="22"/>
      <c r="E289" s="388"/>
      <c r="F289" s="17"/>
      <c r="G289" s="17"/>
    </row>
    <row r="290" spans="1:7" x14ac:dyDescent="0.3">
      <c r="A290" s="18"/>
      <c r="B290" s="19"/>
      <c r="C290" s="19"/>
      <c r="D290" s="19"/>
      <c r="E290" s="5"/>
      <c r="F290" s="19"/>
      <c r="G290" s="19"/>
    </row>
    <row r="291" spans="1:7" ht="34.200000000000003" x14ac:dyDescent="0.3">
      <c r="A291" s="20"/>
      <c r="B291" s="21"/>
      <c r="C291" s="21" t="s">
        <v>127</v>
      </c>
      <c r="D291" s="22"/>
      <c r="E291" s="388"/>
      <c r="F291" s="17"/>
      <c r="G291" s="17"/>
    </row>
    <row r="292" spans="1:7" x14ac:dyDescent="0.3">
      <c r="A292" s="18"/>
      <c r="B292" s="19"/>
      <c r="C292" s="19"/>
      <c r="D292" s="19"/>
      <c r="E292" s="5"/>
      <c r="F292" s="19"/>
      <c r="G292" s="19"/>
    </row>
    <row r="293" spans="1:7" x14ac:dyDescent="0.3">
      <c r="A293" s="20"/>
      <c r="B293" s="21" t="s">
        <v>128</v>
      </c>
      <c r="C293" s="14" t="s">
        <v>129</v>
      </c>
      <c r="D293" s="22"/>
      <c r="E293" s="388"/>
      <c r="F293" s="17"/>
      <c r="G293" s="17"/>
    </row>
    <row r="294" spans="1:7" x14ac:dyDescent="0.3">
      <c r="A294" s="18"/>
      <c r="B294" s="19"/>
      <c r="C294" s="19"/>
      <c r="D294" s="19"/>
      <c r="E294" s="5"/>
      <c r="F294" s="19"/>
      <c r="G294" s="19"/>
    </row>
    <row r="295" spans="1:7" x14ac:dyDescent="0.3">
      <c r="A295" s="20"/>
      <c r="B295" s="21"/>
      <c r="C295" s="21" t="s">
        <v>130</v>
      </c>
      <c r="D295" s="22" t="s">
        <v>86</v>
      </c>
      <c r="E295" s="366">
        <v>6000</v>
      </c>
      <c r="F295" s="377">
        <v>10</v>
      </c>
      <c r="G295" s="377"/>
    </row>
    <row r="296" spans="1:7" x14ac:dyDescent="0.3">
      <c r="A296" s="18"/>
      <c r="B296" s="19"/>
      <c r="C296" s="19"/>
      <c r="D296" s="19"/>
      <c r="E296" s="5"/>
      <c r="F296" s="19"/>
      <c r="G296" s="19"/>
    </row>
    <row r="297" spans="1:7" ht="24" x14ac:dyDescent="0.3">
      <c r="A297" s="204" t="s">
        <v>202</v>
      </c>
      <c r="B297" s="14" t="s">
        <v>67</v>
      </c>
      <c r="C297" s="14" t="s">
        <v>131</v>
      </c>
      <c r="D297" s="22"/>
      <c r="E297" s="388"/>
      <c r="F297" s="17"/>
      <c r="G297" s="17"/>
    </row>
    <row r="298" spans="1:7" x14ac:dyDescent="0.3">
      <c r="A298" s="18"/>
      <c r="B298" s="19"/>
      <c r="C298" s="19"/>
      <c r="D298" s="19"/>
      <c r="E298" s="5"/>
      <c r="F298" s="19"/>
      <c r="G298" s="19"/>
    </row>
    <row r="299" spans="1:7" x14ac:dyDescent="0.3">
      <c r="A299" s="20"/>
      <c r="B299" s="21"/>
      <c r="C299" s="6" t="s">
        <v>1941</v>
      </c>
      <c r="D299" s="22" t="s">
        <v>135</v>
      </c>
      <c r="E299" s="366">
        <v>1</v>
      </c>
      <c r="F299" s="377">
        <v>200000</v>
      </c>
      <c r="G299" s="377">
        <f t="shared" ref="G299" si="0">E299*F299</f>
        <v>200000</v>
      </c>
    </row>
    <row r="300" spans="1:7" x14ac:dyDescent="0.3">
      <c r="A300" s="18"/>
      <c r="B300" s="19"/>
      <c r="C300" s="19"/>
      <c r="D300" s="19"/>
      <c r="E300" s="5"/>
      <c r="F300" s="19"/>
      <c r="G300" s="19"/>
    </row>
    <row r="301" spans="1:7" x14ac:dyDescent="0.3">
      <c r="A301" s="20"/>
      <c r="B301" s="21"/>
      <c r="C301" s="6" t="s">
        <v>1942</v>
      </c>
      <c r="D301" s="36" t="s">
        <v>59</v>
      </c>
      <c r="E301" s="430"/>
      <c r="F301" s="377">
        <f>G299</f>
        <v>200000</v>
      </c>
      <c r="G301" s="377"/>
    </row>
    <row r="302" spans="1:7" x14ac:dyDescent="0.3">
      <c r="A302" s="18"/>
      <c r="B302" s="19"/>
      <c r="C302" s="19"/>
      <c r="D302" s="19"/>
      <c r="E302" s="5"/>
      <c r="F302" s="19"/>
      <c r="G302" s="19"/>
    </row>
    <row r="303" spans="1:7" x14ac:dyDescent="0.3">
      <c r="A303" s="123" t="s">
        <v>62</v>
      </c>
      <c r="B303" s="25"/>
      <c r="C303" s="26"/>
      <c r="D303" s="27"/>
      <c r="E303" s="199"/>
      <c r="F303" s="28"/>
      <c r="G303" s="431"/>
    </row>
    <row r="304" spans="1:7" x14ac:dyDescent="0.3">
      <c r="C304" s="48"/>
    </row>
  </sheetData>
  <mergeCells count="1">
    <mergeCell ref="D4:G4"/>
  </mergeCells>
  <pageMargins left="0.39370078740157483" right="0.31496062992125984" top="0.15748031496062992" bottom="7.874015748031496E-2" header="0" footer="0"/>
  <pageSetup paperSize="9" scale="75" fitToHeight="0" orientation="portrait" r:id="rId1"/>
  <rowBreaks count="4" manualBreakCount="4">
    <brk id="65" max="16383" man="1"/>
    <brk id="125" max="16383" man="1"/>
    <brk id="192" max="16383" man="1"/>
    <brk id="2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B7C7-421A-4D39-8BE3-C5F27A7B68D1}">
  <sheetPr>
    <tabColor theme="3" tint="0.89999084444715716"/>
    <pageSetUpPr fitToPage="1"/>
  </sheetPr>
  <dimension ref="A1:H77"/>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C16" sqref="C16"/>
    </sheetView>
  </sheetViews>
  <sheetFormatPr defaultRowHeight="14.4" x14ac:dyDescent="0.3"/>
  <cols>
    <col min="2" max="2" width="11.21875" customWidth="1"/>
    <col min="3" max="3" width="76" customWidth="1"/>
    <col min="5" max="5" width="12.109375"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31.2" customHeight="1" x14ac:dyDescent="0.3">
      <c r="A4" s="9"/>
      <c r="B4" s="9"/>
      <c r="C4" s="9"/>
      <c r="D4" s="544" t="s">
        <v>1981</v>
      </c>
      <c r="E4" s="545" t="s">
        <v>175</v>
      </c>
      <c r="F4" s="545" t="s">
        <v>175</v>
      </c>
      <c r="G4" s="545" t="s">
        <v>175</v>
      </c>
      <c r="H4" s="3"/>
    </row>
    <row r="5" spans="1:8" ht="22.8" x14ac:dyDescent="0.3">
      <c r="A5" s="11" t="s">
        <v>5</v>
      </c>
      <c r="B5" s="11" t="s">
        <v>0</v>
      </c>
      <c r="C5" s="11" t="s">
        <v>1</v>
      </c>
      <c r="D5" s="11" t="s">
        <v>2</v>
      </c>
      <c r="E5" s="11" t="s">
        <v>3</v>
      </c>
      <c r="F5" s="11" t="s">
        <v>6</v>
      </c>
      <c r="G5" s="12" t="s">
        <v>4</v>
      </c>
      <c r="H5" s="3"/>
    </row>
    <row r="6" spans="1:8" ht="25.95" customHeight="1" x14ac:dyDescent="0.3">
      <c r="A6" s="204" t="s">
        <v>203</v>
      </c>
      <c r="B6" s="14"/>
      <c r="C6" s="49" t="s">
        <v>1981</v>
      </c>
      <c r="D6" s="22"/>
      <c r="E6" s="23"/>
      <c r="F6" s="17"/>
      <c r="G6" s="38"/>
    </row>
    <row r="7" spans="1:8" ht="10.8" customHeight="1" x14ac:dyDescent="0.3">
      <c r="A7" s="18"/>
      <c r="B7" s="19"/>
      <c r="C7" s="19"/>
      <c r="D7" s="19"/>
      <c r="E7" s="19"/>
      <c r="F7" s="19"/>
      <c r="G7" s="39"/>
    </row>
    <row r="8" spans="1:8" x14ac:dyDescent="0.3">
      <c r="A8" s="20"/>
      <c r="B8" s="21"/>
      <c r="C8" s="49" t="s">
        <v>647</v>
      </c>
      <c r="D8" s="22"/>
      <c r="E8" s="388"/>
      <c r="F8" s="17"/>
      <c r="G8" s="38"/>
    </row>
    <row r="9" spans="1:8" ht="10.8" customHeight="1" x14ac:dyDescent="0.3">
      <c r="A9" s="18"/>
      <c r="B9" s="19"/>
      <c r="C9" s="19"/>
      <c r="D9" s="19"/>
      <c r="E9" s="5"/>
      <c r="F9" s="19"/>
      <c r="G9" s="39"/>
    </row>
    <row r="10" spans="1:8" s="353" customFormat="1" x14ac:dyDescent="0.3">
      <c r="A10" s="203"/>
      <c r="B10" s="6"/>
      <c r="C10" s="6" t="s">
        <v>2116</v>
      </c>
      <c r="D10" s="36" t="s">
        <v>393</v>
      </c>
      <c r="E10" s="388">
        <v>1</v>
      </c>
      <c r="F10" s="209"/>
      <c r="G10" s="216"/>
    </row>
    <row r="11" spans="1:8" ht="10.8" customHeight="1" x14ac:dyDescent="0.3">
      <c r="A11" s="18"/>
      <c r="B11" s="19"/>
      <c r="C11" s="19"/>
      <c r="D11" s="19"/>
      <c r="E11" s="5"/>
      <c r="F11" s="19"/>
      <c r="G11" s="39"/>
    </row>
    <row r="12" spans="1:8" x14ac:dyDescent="0.3">
      <c r="A12" s="20"/>
      <c r="B12" s="21"/>
      <c r="C12" s="6" t="s">
        <v>336</v>
      </c>
      <c r="D12" s="22" t="s">
        <v>393</v>
      </c>
      <c r="E12" s="388">
        <v>1</v>
      </c>
      <c r="F12" s="17"/>
      <c r="G12" s="38"/>
    </row>
    <row r="13" spans="1:8" ht="10.8" customHeight="1" x14ac:dyDescent="0.3">
      <c r="A13" s="18"/>
      <c r="B13" s="19"/>
      <c r="C13" s="19"/>
      <c r="D13" s="19"/>
      <c r="E13" s="5"/>
      <c r="F13" s="19"/>
      <c r="G13" s="39"/>
    </row>
    <row r="14" spans="1:8" x14ac:dyDescent="0.3">
      <c r="A14" s="20"/>
      <c r="B14" s="21"/>
      <c r="C14" s="6" t="s">
        <v>673</v>
      </c>
      <c r="D14" s="22" t="s">
        <v>393</v>
      </c>
      <c r="E14" s="388">
        <v>1</v>
      </c>
      <c r="F14" s="17"/>
      <c r="G14" s="38"/>
    </row>
    <row r="15" spans="1:8" ht="10.8" customHeight="1" x14ac:dyDescent="0.3">
      <c r="A15" s="18"/>
      <c r="B15" s="19"/>
      <c r="C15" s="19"/>
      <c r="D15" s="19"/>
      <c r="E15" s="5"/>
      <c r="F15" s="19"/>
      <c r="G15" s="39"/>
    </row>
    <row r="16" spans="1:8" x14ac:dyDescent="0.3">
      <c r="A16" s="203" t="s">
        <v>204</v>
      </c>
      <c r="B16" s="21"/>
      <c r="C16" s="49" t="s">
        <v>394</v>
      </c>
      <c r="D16" s="22"/>
      <c r="E16" s="388"/>
      <c r="F16" s="17"/>
      <c r="G16" s="38"/>
    </row>
    <row r="17" spans="1:7" ht="10.8" customHeight="1" x14ac:dyDescent="0.3">
      <c r="A17" s="18"/>
      <c r="B17" s="19"/>
      <c r="C17" s="19"/>
      <c r="D17" s="19"/>
      <c r="E17" s="5"/>
      <c r="F17" s="19"/>
      <c r="G17" s="39"/>
    </row>
    <row r="18" spans="1:7" x14ac:dyDescent="0.3">
      <c r="A18" s="203" t="s">
        <v>205</v>
      </c>
      <c r="B18" s="21"/>
      <c r="C18" s="6" t="s">
        <v>395</v>
      </c>
      <c r="D18" s="22" t="s">
        <v>396</v>
      </c>
      <c r="E18" s="388">
        <v>140</v>
      </c>
      <c r="F18" s="17"/>
      <c r="G18" s="38"/>
    </row>
    <row r="19" spans="1:7" ht="10.8" customHeight="1" x14ac:dyDescent="0.3">
      <c r="A19" s="18"/>
      <c r="B19" s="19"/>
      <c r="C19" s="19"/>
      <c r="D19" s="19"/>
      <c r="E19" s="5"/>
      <c r="F19" s="19"/>
      <c r="G19" s="39"/>
    </row>
    <row r="20" spans="1:7" x14ac:dyDescent="0.3">
      <c r="A20" s="203" t="s">
        <v>206</v>
      </c>
      <c r="B20" s="21"/>
      <c r="C20" s="6" t="s">
        <v>397</v>
      </c>
      <c r="D20" s="22" t="s">
        <v>396</v>
      </c>
      <c r="E20" s="388">
        <v>140</v>
      </c>
      <c r="F20" s="17"/>
      <c r="G20" s="38"/>
    </row>
    <row r="21" spans="1:7" ht="10.8" customHeight="1" x14ac:dyDescent="0.3">
      <c r="A21" s="369"/>
      <c r="B21" s="346"/>
      <c r="C21" s="157"/>
      <c r="D21" s="370"/>
      <c r="E21" s="196"/>
      <c r="F21" s="371"/>
      <c r="G21" s="372"/>
    </row>
    <row r="22" spans="1:7" x14ac:dyDescent="0.3">
      <c r="A22" s="68"/>
      <c r="B22" s="51"/>
      <c r="C22" s="373" t="s">
        <v>1829</v>
      </c>
      <c r="D22" s="60"/>
      <c r="E22" s="190"/>
      <c r="F22" s="61"/>
      <c r="G22" s="62"/>
    </row>
    <row r="23" spans="1:7" ht="22.8" x14ac:dyDescent="0.3">
      <c r="A23" s="68"/>
      <c r="B23" s="51"/>
      <c r="C23" s="63" t="s">
        <v>688</v>
      </c>
      <c r="D23" s="22" t="s">
        <v>396</v>
      </c>
      <c r="E23" s="190">
        <v>7.3</v>
      </c>
      <c r="F23" s="61"/>
      <c r="G23" s="38"/>
    </row>
    <row r="24" spans="1:7" ht="10.8" customHeight="1" x14ac:dyDescent="0.3">
      <c r="A24" s="369"/>
      <c r="B24" s="346"/>
      <c r="C24" s="157"/>
      <c r="D24" s="370"/>
      <c r="E24" s="196"/>
      <c r="F24" s="371"/>
      <c r="G24" s="372"/>
    </row>
    <row r="25" spans="1:7" ht="22.8" x14ac:dyDescent="0.3">
      <c r="A25" s="68"/>
      <c r="B25" s="51"/>
      <c r="C25" s="63" t="s">
        <v>689</v>
      </c>
      <c r="D25" s="22" t="s">
        <v>396</v>
      </c>
      <c r="E25" s="190">
        <v>5</v>
      </c>
      <c r="F25" s="61"/>
      <c r="G25" s="38"/>
    </row>
    <row r="26" spans="1:7" ht="10.8" customHeight="1" x14ac:dyDescent="0.3">
      <c r="A26" s="211"/>
      <c r="B26" s="5"/>
      <c r="C26" s="5"/>
      <c r="D26" s="5"/>
      <c r="E26" s="5"/>
      <c r="F26" s="5"/>
      <c r="G26" s="217"/>
    </row>
    <row r="27" spans="1:7" x14ac:dyDescent="0.3">
      <c r="A27" s="119"/>
      <c r="B27" s="96"/>
      <c r="C27" s="374" t="s">
        <v>1830</v>
      </c>
      <c r="D27" s="96"/>
      <c r="E27" s="96"/>
      <c r="F27" s="96"/>
      <c r="G27" s="193"/>
    </row>
    <row r="28" spans="1:7" x14ac:dyDescent="0.3">
      <c r="A28" s="203"/>
      <c r="B28" s="6"/>
      <c r="C28" s="6" t="s">
        <v>1831</v>
      </c>
      <c r="D28" s="36" t="s">
        <v>398</v>
      </c>
      <c r="E28" s="388">
        <v>1.25</v>
      </c>
      <c r="F28" s="209"/>
      <c r="G28" s="216"/>
    </row>
    <row r="29" spans="1:7" ht="10.8" customHeight="1" x14ac:dyDescent="0.3">
      <c r="A29" s="211"/>
      <c r="B29" s="5"/>
      <c r="C29" s="5"/>
      <c r="D29" s="5"/>
      <c r="E29" s="5"/>
      <c r="F29" s="5"/>
      <c r="G29" s="217"/>
    </row>
    <row r="30" spans="1:7" x14ac:dyDescent="0.3">
      <c r="A30" s="203"/>
      <c r="B30" s="6"/>
      <c r="C30" s="6" t="s">
        <v>824</v>
      </c>
      <c r="D30" s="36" t="s">
        <v>492</v>
      </c>
      <c r="E30" s="388">
        <v>23</v>
      </c>
      <c r="F30" s="209"/>
      <c r="G30" s="216"/>
    </row>
    <row r="31" spans="1:7" ht="10.8" customHeight="1" x14ac:dyDescent="0.3">
      <c r="A31" s="18"/>
      <c r="B31" s="19"/>
      <c r="C31" s="19"/>
      <c r="D31" s="19"/>
      <c r="E31" s="5"/>
      <c r="F31" s="19"/>
      <c r="G31" s="39"/>
    </row>
    <row r="32" spans="1:7" x14ac:dyDescent="0.3">
      <c r="A32" s="20"/>
      <c r="B32" s="21"/>
      <c r="C32" s="49" t="s">
        <v>2124</v>
      </c>
      <c r="D32" s="22"/>
      <c r="E32" s="388"/>
      <c r="F32" s="17"/>
      <c r="G32" s="38"/>
    </row>
    <row r="33" spans="1:7" x14ac:dyDescent="0.3">
      <c r="A33" s="20"/>
      <c r="B33" s="21"/>
      <c r="C33" s="49" t="s">
        <v>2129</v>
      </c>
      <c r="D33" s="22"/>
      <c r="E33" s="388"/>
      <c r="F33" s="17"/>
      <c r="G33" s="38"/>
    </row>
    <row r="34" spans="1:7" ht="10.8" customHeight="1" x14ac:dyDescent="0.3">
      <c r="A34" s="18"/>
      <c r="B34" s="19"/>
      <c r="C34" s="19"/>
      <c r="D34" s="19"/>
      <c r="E34" s="5"/>
      <c r="F34" s="19"/>
      <c r="G34" s="39"/>
    </row>
    <row r="35" spans="1:7" x14ac:dyDescent="0.3">
      <c r="A35" s="20"/>
      <c r="B35" s="21"/>
      <c r="C35" s="6" t="s">
        <v>2126</v>
      </c>
      <c r="D35" s="22" t="s">
        <v>263</v>
      </c>
      <c r="E35" s="388">
        <v>633</v>
      </c>
      <c r="F35" s="17"/>
      <c r="G35" s="38"/>
    </row>
    <row r="36" spans="1:7" ht="10.8" customHeight="1" x14ac:dyDescent="0.3">
      <c r="A36" s="18"/>
      <c r="B36" s="19"/>
      <c r="C36" s="19"/>
      <c r="D36" s="19"/>
      <c r="E36" s="5"/>
      <c r="F36" s="19"/>
      <c r="G36" s="39"/>
    </row>
    <row r="37" spans="1:7" ht="22.8" x14ac:dyDescent="0.3">
      <c r="A37" s="20"/>
      <c r="B37" s="21"/>
      <c r="C37" s="6" t="s">
        <v>2125</v>
      </c>
      <c r="D37" s="22" t="s">
        <v>17</v>
      </c>
      <c r="E37" s="388">
        <v>318</v>
      </c>
      <c r="F37" s="17"/>
      <c r="G37" s="38"/>
    </row>
    <row r="38" spans="1:7" ht="10.8" customHeight="1" x14ac:dyDescent="0.3">
      <c r="A38" s="18"/>
      <c r="B38" s="19"/>
      <c r="C38" s="19"/>
      <c r="D38" s="19"/>
      <c r="E38" s="5"/>
      <c r="F38" s="19"/>
      <c r="G38" s="39"/>
    </row>
    <row r="39" spans="1:7" ht="22.8" x14ac:dyDescent="0.3">
      <c r="A39" s="20"/>
      <c r="B39" s="21"/>
      <c r="C39" s="6" t="s">
        <v>2127</v>
      </c>
      <c r="D39" s="22" t="s">
        <v>263</v>
      </c>
      <c r="E39" s="388">
        <v>633</v>
      </c>
      <c r="F39" s="17"/>
      <c r="G39" s="38"/>
    </row>
    <row r="40" spans="1:7" ht="10.8" customHeight="1" x14ac:dyDescent="0.3">
      <c r="A40" s="18"/>
      <c r="B40" s="19"/>
      <c r="C40" s="19"/>
      <c r="D40" s="19"/>
      <c r="E40" s="5"/>
      <c r="F40" s="19"/>
      <c r="G40" s="39"/>
    </row>
    <row r="41" spans="1:7" x14ac:dyDescent="0.3">
      <c r="A41" s="20"/>
      <c r="B41" s="21"/>
      <c r="C41" s="6" t="s">
        <v>399</v>
      </c>
      <c r="D41" s="22" t="s">
        <v>263</v>
      </c>
      <c r="E41" s="388">
        <v>633</v>
      </c>
      <c r="F41" s="17"/>
      <c r="G41" s="38"/>
    </row>
    <row r="42" spans="1:7" ht="10.8" customHeight="1" x14ac:dyDescent="0.3">
      <c r="A42" s="18"/>
      <c r="B42" s="19"/>
      <c r="C42" s="19"/>
      <c r="D42" s="19"/>
      <c r="E42" s="5"/>
      <c r="F42" s="19"/>
      <c r="G42" s="39"/>
    </row>
    <row r="43" spans="1:7" x14ac:dyDescent="0.3">
      <c r="A43" s="20"/>
      <c r="B43" s="21"/>
      <c r="C43" s="49" t="s">
        <v>2128</v>
      </c>
      <c r="D43" s="22"/>
      <c r="E43" s="388"/>
      <c r="F43" s="17"/>
      <c r="G43" s="38"/>
    </row>
    <row r="44" spans="1:7" ht="10.8" customHeight="1" x14ac:dyDescent="0.3">
      <c r="A44" s="18"/>
      <c r="B44" s="19"/>
      <c r="C44" s="19"/>
      <c r="D44" s="19"/>
      <c r="E44" s="5"/>
      <c r="F44" s="19"/>
      <c r="G44" s="39"/>
    </row>
    <row r="45" spans="1:7" ht="22.8" x14ac:dyDescent="0.3">
      <c r="A45" s="20"/>
      <c r="B45" s="21"/>
      <c r="C45" s="6" t="s">
        <v>2183</v>
      </c>
      <c r="D45" s="22" t="s">
        <v>263</v>
      </c>
      <c r="E45" s="388">
        <v>1180</v>
      </c>
      <c r="F45" s="17"/>
      <c r="G45" s="38"/>
    </row>
    <row r="46" spans="1:7" ht="10.8" customHeight="1" x14ac:dyDescent="0.3">
      <c r="A46" s="18"/>
      <c r="B46" s="19"/>
      <c r="C46" s="5"/>
      <c r="D46" s="19"/>
      <c r="E46" s="5"/>
      <c r="F46" s="19"/>
      <c r="G46" s="39"/>
    </row>
    <row r="47" spans="1:7" x14ac:dyDescent="0.3">
      <c r="A47" s="422"/>
      <c r="B47" s="376"/>
      <c r="C47" s="98"/>
      <c r="D47" s="376"/>
      <c r="E47" s="98"/>
      <c r="F47" s="376"/>
      <c r="G47" s="377"/>
    </row>
    <row r="48" spans="1:7" x14ac:dyDescent="0.3">
      <c r="A48" s="20"/>
      <c r="B48" s="21"/>
      <c r="C48" s="49" t="s">
        <v>2130</v>
      </c>
      <c r="D48" s="22"/>
      <c r="E48" s="388"/>
      <c r="F48" s="17"/>
      <c r="G48" s="38"/>
    </row>
    <row r="49" spans="1:7" x14ac:dyDescent="0.3">
      <c r="A49" s="13"/>
      <c r="B49" s="21"/>
      <c r="C49" s="6" t="s">
        <v>400</v>
      </c>
      <c r="D49" s="22" t="s">
        <v>263</v>
      </c>
      <c r="E49" s="388">
        <v>1180</v>
      </c>
      <c r="F49" s="17"/>
      <c r="G49" s="38"/>
    </row>
    <row r="50" spans="1:7" x14ac:dyDescent="0.3">
      <c r="A50" s="18"/>
      <c r="B50" s="19"/>
      <c r="C50" s="19"/>
      <c r="D50" s="19"/>
      <c r="E50" s="5"/>
      <c r="F50" s="19"/>
      <c r="G50" s="39"/>
    </row>
    <row r="51" spans="1:7" x14ac:dyDescent="0.3">
      <c r="A51" s="13"/>
      <c r="B51" s="21"/>
      <c r="C51" s="6" t="s">
        <v>399</v>
      </c>
      <c r="D51" s="22" t="s">
        <v>263</v>
      </c>
      <c r="E51" s="388">
        <v>1180</v>
      </c>
      <c r="F51" s="17"/>
      <c r="G51" s="38"/>
    </row>
    <row r="52" spans="1:7" x14ac:dyDescent="0.3">
      <c r="A52" s="18"/>
      <c r="B52" s="19"/>
      <c r="C52" s="19"/>
      <c r="D52" s="19"/>
      <c r="E52" s="5"/>
      <c r="F52" s="19"/>
      <c r="G52" s="39"/>
    </row>
    <row r="53" spans="1:7" x14ac:dyDescent="0.3">
      <c r="A53" s="422"/>
      <c r="B53" s="376"/>
      <c r="C53" s="376"/>
      <c r="D53" s="376"/>
      <c r="E53" s="98"/>
      <c r="F53" s="376"/>
      <c r="G53" s="377"/>
    </row>
    <row r="54" spans="1:7" x14ac:dyDescent="0.3">
      <c r="A54" s="52"/>
      <c r="B54" s="53"/>
      <c r="C54" s="112" t="s">
        <v>2131</v>
      </c>
      <c r="D54" s="53"/>
      <c r="E54" s="96"/>
      <c r="F54" s="53"/>
      <c r="G54" s="54"/>
    </row>
    <row r="55" spans="1:7" x14ac:dyDescent="0.3">
      <c r="A55" s="13"/>
      <c r="B55" s="21"/>
      <c r="C55" s="6" t="s">
        <v>401</v>
      </c>
      <c r="D55" s="22" t="s">
        <v>263</v>
      </c>
      <c r="E55" s="388">
        <v>1180</v>
      </c>
      <c r="F55" s="17"/>
      <c r="G55" s="38"/>
    </row>
    <row r="56" spans="1:7" x14ac:dyDescent="0.3">
      <c r="A56" s="18"/>
      <c r="B56" s="19"/>
      <c r="C56" s="19"/>
      <c r="D56" s="19"/>
      <c r="E56" s="5"/>
      <c r="F56" s="19"/>
      <c r="G56" s="39"/>
    </row>
    <row r="57" spans="1:7" x14ac:dyDescent="0.3">
      <c r="A57" s="13"/>
      <c r="B57" s="21"/>
      <c r="C57" s="6" t="s">
        <v>402</v>
      </c>
      <c r="D57" s="22" t="s">
        <v>17</v>
      </c>
      <c r="E57" s="388">
        <v>7</v>
      </c>
      <c r="F57" s="17"/>
      <c r="G57" s="38"/>
    </row>
    <row r="58" spans="1:7" x14ac:dyDescent="0.3">
      <c r="A58" s="18"/>
      <c r="B58" s="19"/>
      <c r="C58" s="19"/>
      <c r="D58" s="19"/>
      <c r="E58" s="5"/>
      <c r="F58" s="19"/>
      <c r="G58" s="39"/>
    </row>
    <row r="59" spans="1:7" x14ac:dyDescent="0.3">
      <c r="A59" s="13"/>
      <c r="B59" s="21"/>
      <c r="C59" s="6" t="s">
        <v>403</v>
      </c>
      <c r="D59" s="22" t="s">
        <v>17</v>
      </c>
      <c r="E59" s="388">
        <v>1</v>
      </c>
      <c r="F59" s="17"/>
      <c r="G59" s="38"/>
    </row>
    <row r="60" spans="1:7" x14ac:dyDescent="0.3">
      <c r="A60" s="18"/>
      <c r="B60" s="19"/>
      <c r="C60" s="19"/>
      <c r="D60" s="19"/>
      <c r="E60" s="5"/>
      <c r="F60" s="19"/>
      <c r="G60" s="39"/>
    </row>
    <row r="61" spans="1:7" x14ac:dyDescent="0.3">
      <c r="A61" s="13"/>
      <c r="B61" s="21"/>
      <c r="C61" s="49" t="s">
        <v>404</v>
      </c>
      <c r="D61" s="22"/>
      <c r="E61" s="388"/>
      <c r="F61" s="17"/>
      <c r="G61" s="38"/>
    </row>
    <row r="62" spans="1:7" x14ac:dyDescent="0.3">
      <c r="A62" s="18"/>
      <c r="B62" s="19"/>
      <c r="C62" s="19"/>
      <c r="D62" s="19"/>
      <c r="E62" s="5"/>
      <c r="F62" s="19"/>
      <c r="G62" s="39"/>
    </row>
    <row r="63" spans="1:7" ht="22.8" x14ac:dyDescent="0.3">
      <c r="A63" s="13"/>
      <c r="B63" s="21"/>
      <c r="C63" s="6" t="s">
        <v>2184</v>
      </c>
      <c r="D63" s="22" t="s">
        <v>263</v>
      </c>
      <c r="E63" s="388">
        <v>10</v>
      </c>
      <c r="F63" s="17"/>
      <c r="G63" s="38"/>
    </row>
    <row r="64" spans="1:7" x14ac:dyDescent="0.3">
      <c r="A64" s="18"/>
      <c r="B64" s="19"/>
      <c r="C64" s="19"/>
      <c r="D64" s="19"/>
      <c r="E64" s="5"/>
      <c r="F64" s="19"/>
      <c r="G64" s="39"/>
    </row>
    <row r="65" spans="1:7" x14ac:dyDescent="0.3">
      <c r="A65" s="59"/>
      <c r="B65" s="51"/>
      <c r="C65" s="63" t="s">
        <v>403</v>
      </c>
      <c r="D65" s="60" t="s">
        <v>17</v>
      </c>
      <c r="E65" s="190">
        <v>1</v>
      </c>
      <c r="F65" s="61"/>
      <c r="G65" s="62"/>
    </row>
    <row r="66" spans="1:7" x14ac:dyDescent="0.3">
      <c r="A66" s="18"/>
      <c r="B66" s="19"/>
      <c r="C66" s="19"/>
      <c r="D66" s="19"/>
      <c r="E66" s="5"/>
      <c r="F66" s="19"/>
      <c r="G66" s="39"/>
    </row>
    <row r="67" spans="1:7" ht="22.8" x14ac:dyDescent="0.3">
      <c r="A67" s="33"/>
      <c r="B67" s="34"/>
      <c r="C67" s="397" t="s">
        <v>2185</v>
      </c>
      <c r="D67" s="15" t="s">
        <v>263</v>
      </c>
      <c r="E67" s="397">
        <v>36.599999999999994</v>
      </c>
      <c r="F67" s="17"/>
      <c r="G67" s="40"/>
    </row>
    <row r="68" spans="1:7" x14ac:dyDescent="0.3">
      <c r="A68" s="18"/>
      <c r="B68" s="19"/>
      <c r="C68" s="19"/>
      <c r="D68" s="19"/>
      <c r="E68" s="5"/>
      <c r="F68" s="19"/>
      <c r="G68" s="39"/>
    </row>
    <row r="69" spans="1:7" x14ac:dyDescent="0.3">
      <c r="A69" s="13"/>
      <c r="B69" s="21"/>
      <c r="C69" s="6" t="s">
        <v>403</v>
      </c>
      <c r="D69" s="22" t="s">
        <v>17</v>
      </c>
      <c r="E69" s="388">
        <v>1</v>
      </c>
      <c r="F69" s="17"/>
      <c r="G69" s="38"/>
    </row>
    <row r="70" spans="1:7" x14ac:dyDescent="0.3">
      <c r="A70" s="18"/>
      <c r="B70" s="19"/>
      <c r="C70" s="19"/>
      <c r="D70" s="19"/>
      <c r="E70" s="5"/>
      <c r="F70" s="19"/>
      <c r="G70" s="39"/>
    </row>
    <row r="71" spans="1:7" x14ac:dyDescent="0.3">
      <c r="A71" s="33"/>
      <c r="B71" s="34"/>
      <c r="C71" s="397" t="s">
        <v>405</v>
      </c>
      <c r="D71" s="15"/>
      <c r="E71" s="397"/>
      <c r="F71" s="17"/>
      <c r="G71" s="40"/>
    </row>
    <row r="72" spans="1:7" x14ac:dyDescent="0.3">
      <c r="A72" s="18"/>
      <c r="B72" s="19"/>
      <c r="C72" s="19"/>
      <c r="D72" s="19"/>
      <c r="E72" s="5"/>
      <c r="F72" s="19"/>
      <c r="G72" s="39"/>
    </row>
    <row r="73" spans="1:7" ht="22.8" x14ac:dyDescent="0.3">
      <c r="A73" s="33"/>
      <c r="B73" s="34"/>
      <c r="C73" s="397" t="s">
        <v>2183</v>
      </c>
      <c r="D73" s="15" t="s">
        <v>263</v>
      </c>
      <c r="E73" s="397">
        <f>37.8-1.2</f>
        <v>36.599999999999994</v>
      </c>
      <c r="F73" s="17"/>
      <c r="G73" s="40"/>
    </row>
    <row r="74" spans="1:7" x14ac:dyDescent="0.3">
      <c r="A74" s="18"/>
      <c r="B74" s="19"/>
      <c r="C74" s="19"/>
      <c r="D74" s="19"/>
      <c r="E74" s="5"/>
      <c r="F74" s="19"/>
      <c r="G74" s="39"/>
    </row>
    <row r="75" spans="1:7" x14ac:dyDescent="0.3">
      <c r="A75" s="123" t="s">
        <v>62</v>
      </c>
      <c r="B75" s="25"/>
      <c r="C75" s="26"/>
      <c r="D75" s="27"/>
      <c r="E75" s="199"/>
      <c r="F75" s="28"/>
      <c r="G75" s="37"/>
    </row>
    <row r="76" spans="1:7" x14ac:dyDescent="0.3">
      <c r="A76" s="9"/>
      <c r="B76" s="9"/>
      <c r="C76" s="30"/>
      <c r="D76" s="9"/>
      <c r="E76" s="9"/>
      <c r="F76" s="9"/>
      <c r="G76" s="9"/>
    </row>
    <row r="77" spans="1:7" x14ac:dyDescent="0.3">
      <c r="C77" s="30"/>
      <c r="E77" s="353"/>
    </row>
  </sheetData>
  <mergeCells count="1">
    <mergeCell ref="D4:G4"/>
  </mergeCells>
  <pageMargins left="0.39370078740157483" right="0.31496062992125984" top="0.15748031496062992" bottom="7.874015748031496E-2" header="0" footer="0"/>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BDEF-8B70-4082-8189-1206A1A6BC67}">
  <sheetPr>
    <tabColor theme="3" tint="0.89999084444715716"/>
    <pageSetUpPr fitToPage="1"/>
  </sheetPr>
  <dimension ref="A1:H259"/>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C18" sqref="C18"/>
    </sheetView>
  </sheetViews>
  <sheetFormatPr defaultRowHeight="14.4" x14ac:dyDescent="0.3"/>
  <cols>
    <col min="2" max="2" width="10.44140625" customWidth="1"/>
    <col min="3" max="3" width="70.5546875" customWidth="1"/>
    <col min="5" max="5" width="12.109375" style="353"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31.2" customHeight="1" x14ac:dyDescent="0.3">
      <c r="A4" s="9"/>
      <c r="B4" s="9"/>
      <c r="C4" s="9"/>
      <c r="D4" s="544" t="s">
        <v>1982</v>
      </c>
      <c r="E4" s="545" t="s">
        <v>176</v>
      </c>
      <c r="F4" s="545" t="s">
        <v>176</v>
      </c>
      <c r="G4" s="545" t="s">
        <v>176</v>
      </c>
      <c r="H4" s="3"/>
    </row>
    <row r="5" spans="1:8" ht="22.8" x14ac:dyDescent="0.3">
      <c r="A5" s="11" t="s">
        <v>5</v>
      </c>
      <c r="B5" s="11" t="s">
        <v>0</v>
      </c>
      <c r="C5" s="11" t="s">
        <v>1</v>
      </c>
      <c r="D5" s="11" t="s">
        <v>2</v>
      </c>
      <c r="E5" s="4" t="s">
        <v>3</v>
      </c>
      <c r="F5" s="11" t="s">
        <v>6</v>
      </c>
      <c r="G5" s="12" t="s">
        <v>4</v>
      </c>
      <c r="H5" s="3"/>
    </row>
    <row r="6" spans="1:8" ht="24" x14ac:dyDescent="0.3">
      <c r="A6" s="204" t="s">
        <v>1983</v>
      </c>
      <c r="B6" s="21"/>
      <c r="C6" s="49" t="s">
        <v>1982</v>
      </c>
      <c r="D6" s="22"/>
      <c r="E6" s="388"/>
      <c r="F6" s="17"/>
      <c r="G6" s="38"/>
    </row>
    <row r="7" spans="1:8" x14ac:dyDescent="0.3">
      <c r="A7" s="18"/>
      <c r="B7" s="19"/>
      <c r="C7" s="19"/>
      <c r="D7" s="19"/>
      <c r="E7" s="5"/>
      <c r="F7" s="19"/>
      <c r="G7" s="39"/>
    </row>
    <row r="8" spans="1:8" x14ac:dyDescent="0.3">
      <c r="A8" s="13"/>
      <c r="B8" s="21"/>
      <c r="C8" s="208" t="s">
        <v>410</v>
      </c>
      <c r="D8" s="22"/>
      <c r="E8" s="388"/>
      <c r="F8" s="17"/>
      <c r="G8" s="38"/>
    </row>
    <row r="9" spans="1:8" x14ac:dyDescent="0.3">
      <c r="A9" s="211" t="s">
        <v>1984</v>
      </c>
      <c r="B9" s="19"/>
      <c r="C9" s="19"/>
      <c r="D9" s="19"/>
      <c r="E9" s="5"/>
      <c r="F9" s="19"/>
      <c r="G9" s="39"/>
    </row>
    <row r="10" spans="1:8" x14ac:dyDescent="0.3">
      <c r="A10" s="13"/>
      <c r="B10" s="21"/>
      <c r="C10" s="6" t="s">
        <v>407</v>
      </c>
      <c r="D10" s="22" t="s">
        <v>396</v>
      </c>
      <c r="E10" s="388">
        <v>465</v>
      </c>
      <c r="F10" s="17"/>
      <c r="G10" s="38"/>
    </row>
    <row r="11" spans="1:8" x14ac:dyDescent="0.3">
      <c r="A11" s="18"/>
      <c r="B11" s="19"/>
      <c r="C11" s="19"/>
      <c r="D11" s="19"/>
      <c r="E11" s="5"/>
      <c r="F11" s="19"/>
      <c r="G11" s="39"/>
    </row>
    <row r="12" spans="1:8" x14ac:dyDescent="0.3">
      <c r="A12" s="13"/>
      <c r="B12" s="21"/>
      <c r="C12" s="6" t="s">
        <v>470</v>
      </c>
      <c r="D12" s="22" t="s">
        <v>396</v>
      </c>
      <c r="E12" s="388">
        <v>1040</v>
      </c>
      <c r="F12" s="17"/>
      <c r="G12" s="38"/>
    </row>
    <row r="13" spans="1:8" x14ac:dyDescent="0.3">
      <c r="A13" s="18"/>
      <c r="B13" s="19"/>
      <c r="C13" s="19"/>
      <c r="D13" s="19"/>
      <c r="E13" s="5"/>
      <c r="F13" s="19"/>
      <c r="G13" s="39"/>
    </row>
    <row r="14" spans="1:8" x14ac:dyDescent="0.3">
      <c r="A14" s="13"/>
      <c r="B14" s="21"/>
      <c r="C14" s="6" t="s">
        <v>471</v>
      </c>
      <c r="D14" s="22" t="s">
        <v>396</v>
      </c>
      <c r="E14" s="388">
        <v>412</v>
      </c>
      <c r="F14" s="17"/>
      <c r="G14" s="38"/>
    </row>
    <row r="15" spans="1:8" x14ac:dyDescent="0.3">
      <c r="A15" s="18"/>
      <c r="B15" s="19"/>
      <c r="C15" s="19"/>
      <c r="D15" s="19"/>
      <c r="E15" s="5"/>
      <c r="F15" s="19"/>
      <c r="G15" s="39"/>
    </row>
    <row r="16" spans="1:8" x14ac:dyDescent="0.3">
      <c r="A16" s="13"/>
      <c r="B16" s="21"/>
      <c r="C16" s="6" t="s">
        <v>408</v>
      </c>
      <c r="D16" s="22" t="s">
        <v>396</v>
      </c>
      <c r="E16" s="388">
        <v>13.5</v>
      </c>
      <c r="F16" s="17"/>
      <c r="G16" s="38"/>
    </row>
    <row r="17" spans="1:7" x14ac:dyDescent="0.3">
      <c r="A17" s="18"/>
      <c r="B17" s="19"/>
      <c r="C17" s="19"/>
      <c r="D17" s="19"/>
      <c r="E17" s="5"/>
      <c r="F17" s="19"/>
      <c r="G17" s="39"/>
    </row>
    <row r="18" spans="1:7" x14ac:dyDescent="0.3">
      <c r="A18" s="13"/>
      <c r="B18" s="21"/>
      <c r="C18" s="6" t="s">
        <v>420</v>
      </c>
      <c r="D18" s="22" t="s">
        <v>263</v>
      </c>
      <c r="E18" s="388">
        <v>40</v>
      </c>
      <c r="F18" s="17"/>
      <c r="G18" s="38"/>
    </row>
    <row r="19" spans="1:7" x14ac:dyDescent="0.3">
      <c r="A19" s="18"/>
      <c r="B19" s="19"/>
      <c r="C19" s="19"/>
      <c r="D19" s="19"/>
      <c r="E19" s="5"/>
      <c r="F19" s="19"/>
      <c r="G19" s="39"/>
    </row>
    <row r="20" spans="1:7" x14ac:dyDescent="0.3">
      <c r="A20" s="13"/>
      <c r="B20" s="21"/>
      <c r="C20" s="6" t="s">
        <v>475</v>
      </c>
      <c r="D20" s="22" t="s">
        <v>396</v>
      </c>
      <c r="E20" s="388">
        <v>19.200000000000003</v>
      </c>
      <c r="F20" s="17"/>
      <c r="G20" s="38"/>
    </row>
    <row r="21" spans="1:7" x14ac:dyDescent="0.3">
      <c r="A21" s="18"/>
      <c r="B21" s="19"/>
      <c r="C21" s="19"/>
      <c r="D21" s="19"/>
      <c r="E21" s="5"/>
      <c r="F21" s="19"/>
      <c r="G21" s="39"/>
    </row>
    <row r="22" spans="1:7" ht="22.8" x14ac:dyDescent="0.3">
      <c r="A22" s="13"/>
      <c r="B22" s="21"/>
      <c r="C22" s="6" t="s">
        <v>535</v>
      </c>
      <c r="D22" s="22" t="s">
        <v>396</v>
      </c>
      <c r="E22" s="388">
        <v>5.2198672889156343</v>
      </c>
      <c r="F22" s="17"/>
      <c r="G22" s="38"/>
    </row>
    <row r="23" spans="1:7" x14ac:dyDescent="0.3">
      <c r="A23" s="18"/>
      <c r="B23" s="19"/>
      <c r="C23" s="19"/>
      <c r="D23" s="19"/>
      <c r="E23" s="5"/>
      <c r="F23" s="19"/>
      <c r="G23" s="39"/>
    </row>
    <row r="24" spans="1:7" ht="22.8" x14ac:dyDescent="0.3">
      <c r="A24" s="13"/>
      <c r="B24" s="21"/>
      <c r="C24" s="6" t="s">
        <v>473</v>
      </c>
      <c r="D24" s="22" t="s">
        <v>396</v>
      </c>
      <c r="E24" s="388">
        <v>13.600000000000005</v>
      </c>
      <c r="F24" s="17"/>
      <c r="G24" s="38"/>
    </row>
    <row r="25" spans="1:7" x14ac:dyDescent="0.3">
      <c r="A25" s="18"/>
      <c r="B25" s="19"/>
      <c r="C25" s="19"/>
      <c r="D25" s="19"/>
      <c r="E25" s="5"/>
      <c r="F25" s="19"/>
      <c r="G25" s="39"/>
    </row>
    <row r="26" spans="1:7" x14ac:dyDescent="0.3">
      <c r="A26" s="13"/>
      <c r="B26" s="21"/>
      <c r="C26" s="6" t="s">
        <v>476</v>
      </c>
      <c r="D26" s="22" t="s">
        <v>393</v>
      </c>
      <c r="E26" s="388">
        <v>1</v>
      </c>
      <c r="F26" s="17"/>
      <c r="G26" s="38"/>
    </row>
    <row r="27" spans="1:7" x14ac:dyDescent="0.3">
      <c r="A27" s="18"/>
      <c r="B27" s="19"/>
      <c r="C27" s="19"/>
      <c r="D27" s="19"/>
      <c r="E27" s="5"/>
      <c r="F27" s="19"/>
      <c r="G27" s="39"/>
    </row>
    <row r="28" spans="1:7" x14ac:dyDescent="0.3">
      <c r="A28" s="13"/>
      <c r="B28" s="21"/>
      <c r="C28" s="6" t="s">
        <v>477</v>
      </c>
      <c r="D28" s="22" t="s">
        <v>17</v>
      </c>
      <c r="E28" s="388">
        <v>10</v>
      </c>
      <c r="F28" s="17"/>
      <c r="G28" s="38"/>
    </row>
    <row r="29" spans="1:7" x14ac:dyDescent="0.3">
      <c r="A29" s="18"/>
      <c r="B29" s="19"/>
      <c r="C29" s="19"/>
      <c r="D29" s="19"/>
      <c r="E29" s="5"/>
      <c r="F29" s="19"/>
      <c r="G29" s="39"/>
    </row>
    <row r="30" spans="1:7" ht="22.8" x14ac:dyDescent="0.3">
      <c r="A30" s="13"/>
      <c r="B30" s="21"/>
      <c r="C30" s="6" t="s">
        <v>607</v>
      </c>
      <c r="D30" s="22" t="s">
        <v>396</v>
      </c>
      <c r="E30" s="388">
        <v>4.05</v>
      </c>
      <c r="F30" s="17"/>
      <c r="G30" s="38"/>
    </row>
    <row r="31" spans="1:7" x14ac:dyDescent="0.3">
      <c r="A31" s="18"/>
      <c r="B31" s="19"/>
      <c r="C31" s="19"/>
      <c r="D31" s="19"/>
      <c r="E31" s="5"/>
      <c r="F31" s="19"/>
      <c r="G31" s="39"/>
    </row>
    <row r="32" spans="1:7" x14ac:dyDescent="0.3">
      <c r="A32" s="13"/>
      <c r="B32" s="21"/>
      <c r="C32" s="6" t="s">
        <v>413</v>
      </c>
      <c r="D32" s="22" t="s">
        <v>396</v>
      </c>
      <c r="E32" s="388">
        <v>13.5</v>
      </c>
      <c r="F32" s="17"/>
      <c r="G32" s="38"/>
    </row>
    <row r="33" spans="1:7" x14ac:dyDescent="0.3">
      <c r="A33" s="18"/>
      <c r="B33" s="19"/>
      <c r="C33" s="19"/>
      <c r="D33" s="19"/>
      <c r="E33" s="5"/>
      <c r="F33" s="19"/>
      <c r="G33" s="39"/>
    </row>
    <row r="34" spans="1:7" x14ac:dyDescent="0.3">
      <c r="A34" s="13"/>
      <c r="B34" s="21"/>
      <c r="C34" s="208" t="s">
        <v>608</v>
      </c>
      <c r="D34" s="22"/>
      <c r="E34" s="388"/>
      <c r="F34" s="17"/>
      <c r="G34" s="38"/>
    </row>
    <row r="35" spans="1:7" x14ac:dyDescent="0.3">
      <c r="A35" s="18"/>
      <c r="B35" s="19"/>
      <c r="C35" s="19"/>
      <c r="D35" s="19"/>
      <c r="E35" s="5"/>
      <c r="F35" s="19"/>
      <c r="G35" s="39"/>
    </row>
    <row r="36" spans="1:7" x14ac:dyDescent="0.3">
      <c r="A36" s="13"/>
      <c r="B36" s="21"/>
      <c r="C36" s="6" t="s">
        <v>409</v>
      </c>
      <c r="D36" s="22"/>
      <c r="E36" s="388"/>
      <c r="F36" s="17"/>
      <c r="G36" s="38"/>
    </row>
    <row r="37" spans="1:7" x14ac:dyDescent="0.3">
      <c r="A37" s="18"/>
      <c r="B37" s="19"/>
      <c r="C37" s="19"/>
      <c r="D37" s="19"/>
      <c r="E37" s="5"/>
      <c r="F37" s="19"/>
      <c r="G37" s="39"/>
    </row>
    <row r="38" spans="1:7" x14ac:dyDescent="0.3">
      <c r="A38" s="13"/>
      <c r="B38" s="21"/>
      <c r="C38" s="6" t="s">
        <v>411</v>
      </c>
      <c r="D38" s="22" t="s">
        <v>396</v>
      </c>
      <c r="E38" s="388">
        <f>62+80</f>
        <v>142</v>
      </c>
      <c r="F38" s="17"/>
      <c r="G38" s="38"/>
    </row>
    <row r="39" spans="1:7" x14ac:dyDescent="0.3">
      <c r="A39" s="18"/>
      <c r="B39" s="19"/>
      <c r="C39" s="19"/>
      <c r="D39" s="19"/>
      <c r="E39" s="5"/>
      <c r="F39" s="19"/>
      <c r="G39" s="39"/>
    </row>
    <row r="40" spans="1:7" ht="22.8" x14ac:dyDescent="0.3">
      <c r="A40" s="13"/>
      <c r="B40" s="21"/>
      <c r="C40" s="6" t="s">
        <v>412</v>
      </c>
      <c r="D40" s="22" t="s">
        <v>396</v>
      </c>
      <c r="E40" s="388">
        <f>131+184</f>
        <v>315</v>
      </c>
      <c r="F40" s="17"/>
      <c r="G40" s="38"/>
    </row>
    <row r="41" spans="1:7" x14ac:dyDescent="0.3">
      <c r="A41" s="18"/>
      <c r="B41" s="19"/>
      <c r="C41" s="19"/>
      <c r="D41" s="19"/>
      <c r="E41" s="5"/>
      <c r="F41" s="19"/>
      <c r="G41" s="39"/>
    </row>
    <row r="42" spans="1:7" x14ac:dyDescent="0.3">
      <c r="A42" s="13"/>
      <c r="B42" s="21"/>
      <c r="C42" s="6" t="s">
        <v>413</v>
      </c>
      <c r="D42" s="22" t="s">
        <v>396</v>
      </c>
      <c r="E42" s="388">
        <f>107+151</f>
        <v>258</v>
      </c>
      <c r="F42" s="17"/>
      <c r="G42" s="38"/>
    </row>
    <row r="43" spans="1:7" x14ac:dyDescent="0.3">
      <c r="A43" s="18"/>
      <c r="B43" s="19"/>
      <c r="C43" s="19"/>
      <c r="D43" s="19"/>
      <c r="E43" s="5"/>
      <c r="F43" s="19"/>
      <c r="G43" s="39"/>
    </row>
    <row r="44" spans="1:7" x14ac:dyDescent="0.3">
      <c r="A44" s="13"/>
      <c r="B44" s="21"/>
      <c r="C44" s="6" t="s">
        <v>411</v>
      </c>
      <c r="D44" s="22" t="s">
        <v>396</v>
      </c>
      <c r="E44" s="388">
        <v>433</v>
      </c>
      <c r="F44" s="17"/>
      <c r="G44" s="38"/>
    </row>
    <row r="45" spans="1:7" x14ac:dyDescent="0.3">
      <c r="A45" s="18"/>
      <c r="B45" s="19"/>
      <c r="C45" s="19"/>
      <c r="D45" s="19"/>
      <c r="E45" s="5"/>
      <c r="F45" s="19"/>
      <c r="G45" s="39"/>
    </row>
    <row r="46" spans="1:7" x14ac:dyDescent="0.3">
      <c r="A46" s="13"/>
      <c r="B46" s="21"/>
      <c r="C46" s="6" t="s">
        <v>472</v>
      </c>
      <c r="D46" s="22" t="s">
        <v>396</v>
      </c>
      <c r="E46" s="388">
        <v>265</v>
      </c>
      <c r="F46" s="17"/>
      <c r="G46" s="38"/>
    </row>
    <row r="47" spans="1:7" x14ac:dyDescent="0.3">
      <c r="A47" s="18"/>
      <c r="B47" s="19"/>
      <c r="C47" s="19"/>
      <c r="D47" s="19"/>
      <c r="E47" s="5"/>
      <c r="F47" s="19"/>
      <c r="G47" s="39"/>
    </row>
    <row r="48" spans="1:7" ht="22.8" x14ac:dyDescent="0.3">
      <c r="A48" s="13"/>
      <c r="B48" s="21"/>
      <c r="C48" s="6" t="s">
        <v>473</v>
      </c>
      <c r="D48" s="22" t="s">
        <v>396</v>
      </c>
      <c r="E48" s="388">
        <v>701</v>
      </c>
      <c r="F48" s="17"/>
      <c r="G48" s="38"/>
    </row>
    <row r="49" spans="1:7" x14ac:dyDescent="0.3">
      <c r="A49" s="18"/>
      <c r="B49" s="19"/>
      <c r="C49" s="19"/>
      <c r="D49" s="19"/>
      <c r="E49" s="5"/>
      <c r="F49" s="19"/>
      <c r="G49" s="39"/>
    </row>
    <row r="50" spans="1:7" x14ac:dyDescent="0.3">
      <c r="A50" s="13"/>
      <c r="B50" s="21"/>
      <c r="C50" s="6" t="s">
        <v>413</v>
      </c>
      <c r="D50" s="22" t="s">
        <v>396</v>
      </c>
      <c r="E50" s="388">
        <v>751</v>
      </c>
      <c r="F50" s="17"/>
      <c r="G50" s="38"/>
    </row>
    <row r="51" spans="1:7" x14ac:dyDescent="0.3">
      <c r="A51" s="18"/>
      <c r="B51" s="19"/>
      <c r="C51" s="19"/>
      <c r="D51" s="19"/>
      <c r="E51" s="5"/>
      <c r="F51" s="19"/>
      <c r="G51" s="39"/>
    </row>
    <row r="52" spans="1:7" x14ac:dyDescent="0.3">
      <c r="A52" s="13"/>
      <c r="B52" s="21"/>
      <c r="C52" s="208" t="s">
        <v>590</v>
      </c>
      <c r="D52" s="22"/>
      <c r="E52" s="388"/>
      <c r="F52" s="17"/>
      <c r="G52" s="38"/>
    </row>
    <row r="53" spans="1:7" x14ac:dyDescent="0.3">
      <c r="A53" s="18"/>
      <c r="B53" s="19"/>
      <c r="C53" s="19"/>
      <c r="D53" s="19"/>
      <c r="E53" s="5"/>
      <c r="F53" s="19"/>
      <c r="G53" s="39"/>
    </row>
    <row r="54" spans="1:7" x14ac:dyDescent="0.3">
      <c r="A54" s="13"/>
      <c r="B54" s="21"/>
      <c r="C54" s="6" t="s">
        <v>658</v>
      </c>
      <c r="D54" s="22" t="s">
        <v>393</v>
      </c>
      <c r="E54" s="388">
        <v>1</v>
      </c>
      <c r="F54" s="17"/>
      <c r="G54" s="38"/>
    </row>
    <row r="55" spans="1:7" x14ac:dyDescent="0.3">
      <c r="A55" s="18"/>
      <c r="B55" s="19"/>
      <c r="C55" s="19"/>
      <c r="D55" s="19"/>
      <c r="E55" s="5"/>
      <c r="F55" s="19"/>
      <c r="G55" s="39"/>
    </row>
    <row r="56" spans="1:7" x14ac:dyDescent="0.3">
      <c r="A56" s="13"/>
      <c r="B56" s="21"/>
      <c r="C56" s="6" t="s">
        <v>657</v>
      </c>
      <c r="D56" s="22" t="s">
        <v>508</v>
      </c>
      <c r="E56" s="388">
        <v>1</v>
      </c>
      <c r="F56" s="17">
        <v>20000</v>
      </c>
      <c r="G56" s="38">
        <v>20000</v>
      </c>
    </row>
    <row r="57" spans="1:7" x14ac:dyDescent="0.3">
      <c r="A57" s="18"/>
      <c r="B57" s="19"/>
      <c r="C57" s="19"/>
      <c r="D57" s="19"/>
      <c r="E57" s="5"/>
      <c r="F57" s="19"/>
      <c r="G57" s="39"/>
    </row>
    <row r="58" spans="1:7" x14ac:dyDescent="0.3">
      <c r="A58" s="13"/>
      <c r="B58" s="21"/>
      <c r="C58" s="49" t="s">
        <v>414</v>
      </c>
      <c r="D58" s="22"/>
      <c r="E58" s="388"/>
      <c r="F58" s="17"/>
      <c r="G58" s="38"/>
    </row>
    <row r="59" spans="1:7" x14ac:dyDescent="0.3">
      <c r="A59" s="18"/>
      <c r="B59" s="19"/>
      <c r="C59" s="19"/>
      <c r="D59" s="19"/>
      <c r="E59" s="5"/>
      <c r="F59" s="19"/>
      <c r="G59" s="39"/>
    </row>
    <row r="60" spans="1:7" x14ac:dyDescent="0.3">
      <c r="A60" s="13"/>
      <c r="B60" s="21"/>
      <c r="C60" s="6" t="s">
        <v>415</v>
      </c>
      <c r="D60" s="22" t="s">
        <v>263</v>
      </c>
      <c r="E60" s="388">
        <v>235</v>
      </c>
      <c r="F60" s="17"/>
      <c r="G60" s="38"/>
    </row>
    <row r="61" spans="1:7" x14ac:dyDescent="0.3">
      <c r="A61" s="18"/>
      <c r="B61" s="19"/>
      <c r="C61" s="19"/>
      <c r="D61" s="19"/>
      <c r="E61" s="5"/>
      <c r="F61" s="19"/>
      <c r="G61" s="39"/>
    </row>
    <row r="62" spans="1:7" x14ac:dyDescent="0.3">
      <c r="A62" s="13"/>
      <c r="B62" s="21"/>
      <c r="C62" s="6" t="s">
        <v>416</v>
      </c>
      <c r="D62" s="22" t="s">
        <v>263</v>
      </c>
      <c r="E62" s="388">
        <v>929</v>
      </c>
      <c r="F62" s="17"/>
      <c r="G62" s="38"/>
    </row>
    <row r="63" spans="1:7" x14ac:dyDescent="0.3">
      <c r="A63" s="18"/>
      <c r="B63" s="19"/>
      <c r="C63" s="19"/>
      <c r="D63" s="19"/>
      <c r="E63" s="5"/>
      <c r="F63" s="19"/>
      <c r="G63" s="39"/>
    </row>
    <row r="64" spans="1:7" x14ac:dyDescent="0.3">
      <c r="A64" s="13"/>
      <c r="B64" s="21"/>
      <c r="C64" s="6" t="s">
        <v>417</v>
      </c>
      <c r="D64" s="22" t="s">
        <v>263</v>
      </c>
      <c r="E64" s="388">
        <v>791</v>
      </c>
      <c r="F64" s="17"/>
      <c r="G64" s="38"/>
    </row>
    <row r="65" spans="1:7" x14ac:dyDescent="0.3">
      <c r="A65" s="18"/>
      <c r="B65" s="19"/>
      <c r="C65" s="19"/>
      <c r="D65" s="19"/>
      <c r="E65" s="5"/>
      <c r="F65" s="19"/>
      <c r="G65" s="39"/>
    </row>
    <row r="66" spans="1:7" x14ac:dyDescent="0.3">
      <c r="A66" s="13"/>
      <c r="B66" s="21"/>
      <c r="C66" s="6" t="s">
        <v>418</v>
      </c>
      <c r="D66" s="22" t="s">
        <v>263</v>
      </c>
      <c r="E66" s="388">
        <v>48.5</v>
      </c>
      <c r="F66" s="17"/>
      <c r="G66" s="38"/>
    </row>
    <row r="67" spans="1:7" x14ac:dyDescent="0.3">
      <c r="A67" s="18"/>
      <c r="B67" s="19"/>
      <c r="C67" s="19"/>
      <c r="D67" s="19"/>
      <c r="E67" s="5"/>
      <c r="F67" s="19"/>
      <c r="G67" s="39"/>
    </row>
    <row r="68" spans="1:7" x14ac:dyDescent="0.3">
      <c r="A68" s="24" t="s">
        <v>39</v>
      </c>
      <c r="B68" s="25"/>
      <c r="C68" s="26"/>
      <c r="D68" s="27"/>
      <c r="E68" s="199"/>
      <c r="F68" s="28"/>
      <c r="G68" s="37"/>
    </row>
    <row r="69" spans="1:7" x14ac:dyDescent="0.3">
      <c r="A69" s="9"/>
      <c r="B69" s="9"/>
      <c r="C69" s="30"/>
      <c r="D69" s="9"/>
      <c r="E69" s="9"/>
      <c r="F69" s="9"/>
      <c r="G69" s="9"/>
    </row>
    <row r="70" spans="1:7" x14ac:dyDescent="0.3">
      <c r="A70" s="35" t="str">
        <f>$A$1</f>
        <v xml:space="preserve">TSHIAME WWTW REFURBISHMENT </v>
      </c>
      <c r="B70" s="32"/>
      <c r="C70" s="32"/>
      <c r="D70" s="32"/>
      <c r="E70" s="32"/>
      <c r="F70" s="32"/>
      <c r="G70" s="32"/>
    </row>
    <row r="71" spans="1:7" x14ac:dyDescent="0.3">
      <c r="A71" s="31" t="s">
        <v>40</v>
      </c>
      <c r="B71" s="32"/>
      <c r="C71" s="32"/>
      <c r="D71" s="32"/>
      <c r="E71" s="32"/>
      <c r="F71" s="32"/>
      <c r="G71" s="32"/>
    </row>
    <row r="72" spans="1:7" x14ac:dyDescent="0.3">
      <c r="A72" s="9"/>
      <c r="B72" s="9"/>
      <c r="C72" s="9"/>
      <c r="D72" s="9"/>
      <c r="E72" s="9"/>
      <c r="F72" s="9"/>
      <c r="G72" s="504" t="str">
        <f>D4</f>
        <v>SCHEDULE B3 : EARTHWORKS, PIPELINES AND ELECTRICAL CABLE DUCTS</v>
      </c>
    </row>
    <row r="73" spans="1:7" ht="22.8" x14ac:dyDescent="0.3">
      <c r="A73" s="11" t="s">
        <v>5</v>
      </c>
      <c r="B73" s="11" t="s">
        <v>0</v>
      </c>
      <c r="C73" s="11" t="s">
        <v>1</v>
      </c>
      <c r="D73" s="11" t="s">
        <v>2</v>
      </c>
      <c r="E73" s="4" t="s">
        <v>3</v>
      </c>
      <c r="F73" s="11" t="s">
        <v>6</v>
      </c>
      <c r="G73" s="12" t="s">
        <v>4</v>
      </c>
    </row>
    <row r="74" spans="1:7" x14ac:dyDescent="0.3">
      <c r="A74" s="24" t="s">
        <v>41</v>
      </c>
      <c r="B74" s="25"/>
      <c r="C74" s="26"/>
      <c r="D74" s="27"/>
      <c r="E74" s="199"/>
      <c r="F74" s="28"/>
      <c r="G74" s="29"/>
    </row>
    <row r="75" spans="1:7" x14ac:dyDescent="0.3">
      <c r="A75" s="18"/>
      <c r="B75" s="19"/>
      <c r="C75" s="19"/>
      <c r="D75" s="19"/>
      <c r="E75" s="5"/>
      <c r="F75" s="19"/>
      <c r="G75" s="39"/>
    </row>
    <row r="76" spans="1:7" ht="24" x14ac:dyDescent="0.3">
      <c r="A76" s="13"/>
      <c r="B76" s="21"/>
      <c r="C76" s="49" t="s">
        <v>2132</v>
      </c>
      <c r="D76" s="22"/>
      <c r="E76" s="388"/>
      <c r="F76" s="17"/>
      <c r="G76" s="38"/>
    </row>
    <row r="77" spans="1:7" x14ac:dyDescent="0.3">
      <c r="A77" s="18"/>
      <c r="B77" s="19"/>
      <c r="C77" s="19"/>
      <c r="D77" s="19"/>
      <c r="E77" s="5"/>
      <c r="F77" s="19"/>
      <c r="G77" s="39"/>
    </row>
    <row r="78" spans="1:7" x14ac:dyDescent="0.3">
      <c r="A78" s="13"/>
      <c r="B78" s="21"/>
      <c r="C78" s="6" t="s">
        <v>665</v>
      </c>
      <c r="D78" s="22" t="s">
        <v>263</v>
      </c>
      <c r="E78" s="388">
        <v>0</v>
      </c>
      <c r="F78" s="17"/>
      <c r="G78" s="38"/>
    </row>
    <row r="79" spans="1:7" x14ac:dyDescent="0.3">
      <c r="A79" s="18"/>
      <c r="B79" s="19"/>
      <c r="C79" s="19"/>
      <c r="D79" s="19"/>
      <c r="E79" s="5"/>
      <c r="F79" s="19"/>
      <c r="G79" s="39"/>
    </row>
    <row r="80" spans="1:7" x14ac:dyDescent="0.3">
      <c r="A80" s="13"/>
      <c r="B80" s="21"/>
      <c r="C80" s="6" t="s">
        <v>666</v>
      </c>
      <c r="D80" s="22" t="s">
        <v>263</v>
      </c>
      <c r="E80" s="388">
        <v>0</v>
      </c>
      <c r="F80" s="17"/>
      <c r="G80" s="38"/>
    </row>
    <row r="81" spans="1:7" x14ac:dyDescent="0.3">
      <c r="A81" s="18"/>
      <c r="B81" s="19"/>
      <c r="C81" s="19"/>
      <c r="D81" s="19"/>
      <c r="E81" s="5"/>
      <c r="F81" s="19"/>
      <c r="G81" s="39"/>
    </row>
    <row r="82" spans="1:7" x14ac:dyDescent="0.3">
      <c r="A82" s="13"/>
      <c r="B82" s="21"/>
      <c r="C82" s="6" t="s">
        <v>667</v>
      </c>
      <c r="D82" s="22" t="s">
        <v>263</v>
      </c>
      <c r="E82" s="388">
        <v>0</v>
      </c>
      <c r="F82" s="17"/>
      <c r="G82" s="38"/>
    </row>
    <row r="83" spans="1:7" x14ac:dyDescent="0.3">
      <c r="A83" s="18"/>
      <c r="B83" s="19"/>
      <c r="C83" s="19"/>
      <c r="D83" s="19"/>
      <c r="E83" s="5"/>
      <c r="F83" s="19"/>
      <c r="G83" s="39"/>
    </row>
    <row r="84" spans="1:7" x14ac:dyDescent="0.3">
      <c r="A84" s="13"/>
      <c r="B84" s="21"/>
      <c r="C84" s="6" t="s">
        <v>668</v>
      </c>
      <c r="D84" s="22" t="s">
        <v>263</v>
      </c>
      <c r="E84" s="388">
        <v>11</v>
      </c>
      <c r="F84" s="17"/>
      <c r="G84" s="38"/>
    </row>
    <row r="85" spans="1:7" x14ac:dyDescent="0.3">
      <c r="A85" s="18"/>
      <c r="B85" s="19"/>
      <c r="C85" s="19"/>
      <c r="D85" s="19"/>
      <c r="E85" s="5"/>
      <c r="F85" s="19"/>
      <c r="G85" s="39"/>
    </row>
    <row r="86" spans="1:7" x14ac:dyDescent="0.3">
      <c r="A86" s="13"/>
      <c r="B86" s="21"/>
      <c r="C86" s="6" t="s">
        <v>669</v>
      </c>
      <c r="D86" s="22" t="s">
        <v>263</v>
      </c>
      <c r="E86" s="388">
        <v>20</v>
      </c>
      <c r="F86" s="17"/>
      <c r="G86" s="38"/>
    </row>
    <row r="87" spans="1:7" x14ac:dyDescent="0.3">
      <c r="A87" s="18"/>
      <c r="B87" s="19"/>
      <c r="C87" s="19"/>
      <c r="D87" s="19"/>
      <c r="E87" s="5"/>
      <c r="F87" s="19"/>
      <c r="G87" s="39"/>
    </row>
    <row r="88" spans="1:7" x14ac:dyDescent="0.3">
      <c r="A88" s="13"/>
      <c r="B88" s="21"/>
      <c r="C88" s="6" t="s">
        <v>670</v>
      </c>
      <c r="D88" s="22" t="s">
        <v>263</v>
      </c>
      <c r="E88" s="388">
        <v>0</v>
      </c>
      <c r="F88" s="17"/>
      <c r="G88" s="38"/>
    </row>
    <row r="89" spans="1:7" x14ac:dyDescent="0.3">
      <c r="A89" s="18"/>
      <c r="B89" s="19"/>
      <c r="C89" s="19"/>
      <c r="D89" s="19"/>
      <c r="E89" s="5"/>
      <c r="F89" s="19"/>
      <c r="G89" s="39"/>
    </row>
    <row r="90" spans="1:7" x14ac:dyDescent="0.3">
      <c r="A90" s="13"/>
      <c r="B90" s="21"/>
      <c r="C90" s="6" t="s">
        <v>671</v>
      </c>
      <c r="D90" s="22" t="s">
        <v>263</v>
      </c>
      <c r="E90" s="388">
        <v>123</v>
      </c>
      <c r="F90" s="17"/>
      <c r="G90" s="38"/>
    </row>
    <row r="91" spans="1:7" x14ac:dyDescent="0.3">
      <c r="A91" s="18"/>
      <c r="B91" s="19"/>
      <c r="C91" s="19"/>
      <c r="D91" s="19"/>
      <c r="E91" s="5"/>
      <c r="F91" s="19"/>
      <c r="G91" s="39"/>
    </row>
    <row r="92" spans="1:7" x14ac:dyDescent="0.3">
      <c r="A92" s="13"/>
      <c r="B92" s="21"/>
      <c r="C92" s="49" t="s">
        <v>2133</v>
      </c>
      <c r="D92" s="22"/>
      <c r="E92" s="388"/>
      <c r="F92" s="17"/>
      <c r="G92" s="38"/>
    </row>
    <row r="93" spans="1:7" x14ac:dyDescent="0.3">
      <c r="A93" s="18"/>
      <c r="B93" s="19"/>
      <c r="C93" s="19"/>
      <c r="D93" s="19"/>
      <c r="E93" s="5"/>
      <c r="F93" s="19"/>
      <c r="G93" s="39"/>
    </row>
    <row r="94" spans="1:7" x14ac:dyDescent="0.3">
      <c r="A94" s="13"/>
      <c r="B94" s="21"/>
      <c r="C94" s="6" t="s">
        <v>672</v>
      </c>
      <c r="D94" s="22" t="s">
        <v>263</v>
      </c>
      <c r="E94" s="388">
        <v>0</v>
      </c>
      <c r="F94" s="17"/>
      <c r="G94" s="38"/>
    </row>
    <row r="95" spans="1:7" x14ac:dyDescent="0.3">
      <c r="A95" s="18"/>
      <c r="B95" s="19"/>
      <c r="C95" s="19"/>
      <c r="D95" s="19"/>
      <c r="E95" s="5"/>
      <c r="F95" s="19"/>
      <c r="G95" s="39"/>
    </row>
    <row r="96" spans="1:7" x14ac:dyDescent="0.3">
      <c r="A96" s="13"/>
      <c r="B96" s="21"/>
      <c r="C96" s="49" t="s">
        <v>419</v>
      </c>
      <c r="D96" s="22"/>
      <c r="E96" s="388"/>
      <c r="F96" s="17"/>
      <c r="G96" s="38"/>
    </row>
    <row r="97" spans="1:7" x14ac:dyDescent="0.3">
      <c r="A97" s="18"/>
      <c r="B97" s="19"/>
      <c r="C97" s="19"/>
      <c r="D97" s="19"/>
      <c r="E97" s="5"/>
      <c r="F97" s="19"/>
      <c r="G97" s="39"/>
    </row>
    <row r="98" spans="1:7" x14ac:dyDescent="0.3">
      <c r="A98" s="13"/>
      <c r="B98" s="21"/>
      <c r="C98" s="6" t="s">
        <v>420</v>
      </c>
      <c r="D98" s="22" t="s">
        <v>263</v>
      </c>
      <c r="E98" s="388">
        <v>99</v>
      </c>
      <c r="F98" s="17"/>
      <c r="G98" s="38"/>
    </row>
    <row r="99" spans="1:7" x14ac:dyDescent="0.3">
      <c r="A99" s="18"/>
      <c r="B99" s="19"/>
      <c r="C99" s="19"/>
      <c r="D99" s="19"/>
      <c r="E99" s="5"/>
      <c r="F99" s="19"/>
      <c r="G99" s="39"/>
    </row>
    <row r="100" spans="1:7" x14ac:dyDescent="0.3">
      <c r="A100" s="13"/>
      <c r="B100" s="21"/>
      <c r="C100" s="6" t="s">
        <v>421</v>
      </c>
      <c r="D100" s="22" t="s">
        <v>263</v>
      </c>
      <c r="E100" s="388">
        <v>87</v>
      </c>
      <c r="F100" s="17"/>
      <c r="G100" s="38"/>
    </row>
    <row r="101" spans="1:7" x14ac:dyDescent="0.3">
      <c r="A101" s="18"/>
      <c r="B101" s="19"/>
      <c r="C101" s="19"/>
      <c r="D101" s="19"/>
      <c r="E101" s="5"/>
      <c r="F101" s="19"/>
      <c r="G101" s="39"/>
    </row>
    <row r="102" spans="1:7" x14ac:dyDescent="0.3">
      <c r="A102" s="13"/>
      <c r="B102" s="21"/>
      <c r="C102" s="49" t="s">
        <v>422</v>
      </c>
      <c r="D102" s="22"/>
      <c r="E102" s="388"/>
      <c r="F102" s="17"/>
      <c r="G102" s="38"/>
    </row>
    <row r="103" spans="1:7" x14ac:dyDescent="0.3">
      <c r="A103" s="18"/>
      <c r="B103" s="19"/>
      <c r="C103" s="19"/>
      <c r="D103" s="19"/>
      <c r="E103" s="5"/>
      <c r="F103" s="19"/>
      <c r="G103" s="39"/>
    </row>
    <row r="104" spans="1:7" x14ac:dyDescent="0.3">
      <c r="A104" s="13"/>
      <c r="B104" s="21"/>
      <c r="C104" s="6" t="s">
        <v>416</v>
      </c>
      <c r="D104" s="22" t="s">
        <v>263</v>
      </c>
      <c r="E104" s="388">
        <f>208</f>
        <v>208</v>
      </c>
      <c r="F104" s="17"/>
      <c r="G104" s="38"/>
    </row>
    <row r="105" spans="1:7" x14ac:dyDescent="0.3">
      <c r="A105" s="18"/>
      <c r="B105" s="19"/>
      <c r="C105" s="19"/>
      <c r="D105" s="19"/>
      <c r="E105" s="5"/>
      <c r="F105" s="19"/>
      <c r="G105" s="39"/>
    </row>
    <row r="106" spans="1:7" x14ac:dyDescent="0.3">
      <c r="A106" s="13"/>
      <c r="B106" s="21"/>
      <c r="C106" s="6" t="s">
        <v>418</v>
      </c>
      <c r="D106" s="22" t="s">
        <v>263</v>
      </c>
      <c r="E106" s="388">
        <v>17</v>
      </c>
      <c r="F106" s="17"/>
      <c r="G106" s="38"/>
    </row>
    <row r="107" spans="1:7" x14ac:dyDescent="0.3">
      <c r="A107" s="18"/>
      <c r="B107" s="19"/>
      <c r="C107" s="19"/>
      <c r="D107" s="19"/>
      <c r="E107" s="5"/>
      <c r="F107" s="19"/>
      <c r="G107" s="39"/>
    </row>
    <row r="108" spans="1:7" x14ac:dyDescent="0.3">
      <c r="A108" s="13"/>
      <c r="B108" s="21"/>
      <c r="C108" s="6" t="s">
        <v>423</v>
      </c>
      <c r="D108" s="22" t="s">
        <v>263</v>
      </c>
      <c r="E108" s="388">
        <v>35</v>
      </c>
      <c r="F108" s="17"/>
      <c r="G108" s="38"/>
    </row>
    <row r="109" spans="1:7" x14ac:dyDescent="0.3">
      <c r="A109" s="18"/>
      <c r="B109" s="19"/>
      <c r="C109" s="19"/>
      <c r="D109" s="19"/>
      <c r="E109" s="5"/>
      <c r="F109" s="19"/>
      <c r="G109" s="39"/>
    </row>
    <row r="110" spans="1:7" x14ac:dyDescent="0.3">
      <c r="A110" s="13"/>
      <c r="B110" s="21"/>
      <c r="C110" s="49" t="s">
        <v>424</v>
      </c>
      <c r="D110" s="22"/>
      <c r="E110" s="388"/>
      <c r="F110" s="17"/>
      <c r="G110" s="38"/>
    </row>
    <row r="111" spans="1:7" x14ac:dyDescent="0.3">
      <c r="A111" s="18"/>
      <c r="B111" s="19"/>
      <c r="C111" s="19"/>
      <c r="D111" s="19"/>
      <c r="E111" s="5"/>
      <c r="F111" s="19"/>
      <c r="G111" s="39"/>
    </row>
    <row r="112" spans="1:7" x14ac:dyDescent="0.3">
      <c r="A112" s="13"/>
      <c r="B112" s="21"/>
      <c r="C112" s="6" t="s">
        <v>425</v>
      </c>
      <c r="D112" s="22" t="s">
        <v>263</v>
      </c>
      <c r="E112" s="388">
        <v>0</v>
      </c>
      <c r="F112" s="17"/>
      <c r="G112" s="38"/>
    </row>
    <row r="113" spans="1:7" x14ac:dyDescent="0.3">
      <c r="A113" s="18"/>
      <c r="B113" s="19"/>
      <c r="C113" s="19"/>
      <c r="D113" s="19"/>
      <c r="E113" s="5"/>
      <c r="F113" s="19"/>
      <c r="G113" s="39"/>
    </row>
    <row r="114" spans="1:7" x14ac:dyDescent="0.3">
      <c r="A114" s="13"/>
      <c r="B114" s="21"/>
      <c r="C114" s="6" t="s">
        <v>426</v>
      </c>
      <c r="D114" s="22" t="s">
        <v>263</v>
      </c>
      <c r="E114" s="388">
        <v>0</v>
      </c>
      <c r="F114" s="17"/>
      <c r="G114" s="38"/>
    </row>
    <row r="115" spans="1:7" x14ac:dyDescent="0.3">
      <c r="A115" s="18"/>
      <c r="B115" s="19"/>
      <c r="C115" s="19"/>
      <c r="D115" s="19"/>
      <c r="E115" s="5"/>
      <c r="F115" s="19"/>
      <c r="G115" s="39"/>
    </row>
    <row r="116" spans="1:7" x14ac:dyDescent="0.3">
      <c r="A116" s="13"/>
      <c r="B116" s="21"/>
      <c r="C116" s="6" t="s">
        <v>427</v>
      </c>
      <c r="D116" s="22" t="s">
        <v>263</v>
      </c>
      <c r="E116" s="388">
        <v>459</v>
      </c>
      <c r="F116" s="17"/>
      <c r="G116" s="38"/>
    </row>
    <row r="117" spans="1:7" x14ac:dyDescent="0.3">
      <c r="A117" s="18"/>
      <c r="B117" s="19"/>
      <c r="C117" s="19"/>
      <c r="D117" s="19"/>
      <c r="E117" s="5"/>
      <c r="F117" s="19"/>
      <c r="G117" s="39"/>
    </row>
    <row r="118" spans="1:7" x14ac:dyDescent="0.3">
      <c r="A118" s="13"/>
      <c r="B118" s="21"/>
      <c r="C118" s="6" t="s">
        <v>428</v>
      </c>
      <c r="D118" s="22" t="s">
        <v>263</v>
      </c>
      <c r="E118" s="388">
        <v>0</v>
      </c>
      <c r="F118" s="17"/>
      <c r="G118" s="38"/>
    </row>
    <row r="119" spans="1:7" x14ac:dyDescent="0.3">
      <c r="A119" s="18"/>
      <c r="B119" s="19"/>
      <c r="C119" s="19"/>
      <c r="D119" s="19"/>
      <c r="E119" s="5"/>
      <c r="F119" s="19"/>
      <c r="G119" s="39"/>
    </row>
    <row r="120" spans="1:7" x14ac:dyDescent="0.3">
      <c r="A120" s="13"/>
      <c r="B120" s="21"/>
      <c r="C120" s="6" t="s">
        <v>429</v>
      </c>
      <c r="D120" s="22" t="s">
        <v>263</v>
      </c>
      <c r="E120" s="388">
        <v>5</v>
      </c>
      <c r="F120" s="17"/>
      <c r="G120" s="38"/>
    </row>
    <row r="121" spans="1:7" x14ac:dyDescent="0.3">
      <c r="A121" s="18"/>
      <c r="B121" s="19"/>
      <c r="C121" s="19"/>
      <c r="D121" s="19"/>
      <c r="E121" s="5"/>
      <c r="F121" s="19"/>
      <c r="G121" s="39"/>
    </row>
    <row r="122" spans="1:7" x14ac:dyDescent="0.3">
      <c r="A122" s="13"/>
      <c r="B122" s="21"/>
      <c r="C122" s="6" t="s">
        <v>430</v>
      </c>
      <c r="D122" s="22" t="s">
        <v>263</v>
      </c>
      <c r="E122" s="388">
        <v>0</v>
      </c>
      <c r="F122" s="17"/>
      <c r="G122" s="38"/>
    </row>
    <row r="123" spans="1:7" x14ac:dyDescent="0.3">
      <c r="A123" s="18"/>
      <c r="B123" s="19"/>
      <c r="C123" s="19"/>
      <c r="D123" s="19"/>
      <c r="E123" s="5"/>
      <c r="F123" s="19"/>
      <c r="G123" s="39"/>
    </row>
    <row r="124" spans="1:7" x14ac:dyDescent="0.3">
      <c r="A124" s="24" t="s">
        <v>39</v>
      </c>
      <c r="B124" s="25"/>
      <c r="C124" s="26"/>
      <c r="D124" s="27"/>
      <c r="E124" s="199"/>
      <c r="F124" s="28"/>
      <c r="G124" s="37"/>
    </row>
    <row r="125" spans="1:7" x14ac:dyDescent="0.3">
      <c r="A125" s="9"/>
      <c r="B125" s="9"/>
      <c r="C125" s="30"/>
      <c r="D125" s="9"/>
      <c r="E125" s="9"/>
      <c r="F125" s="9"/>
      <c r="G125" s="9"/>
    </row>
    <row r="126" spans="1:7" x14ac:dyDescent="0.3">
      <c r="A126" s="35" t="str">
        <f>$A$1</f>
        <v xml:space="preserve">TSHIAME WWTW REFURBISHMENT </v>
      </c>
      <c r="B126" s="32"/>
      <c r="C126" s="32"/>
      <c r="D126" s="32"/>
      <c r="E126" s="32"/>
      <c r="F126" s="32"/>
      <c r="G126" s="32"/>
    </row>
    <row r="127" spans="1:7" x14ac:dyDescent="0.3">
      <c r="A127" s="31" t="s">
        <v>40</v>
      </c>
      <c r="B127" s="32"/>
      <c r="C127" s="32"/>
      <c r="D127" s="32"/>
      <c r="E127" s="32"/>
      <c r="F127" s="32"/>
      <c r="G127" s="32"/>
    </row>
    <row r="128" spans="1:7" x14ac:dyDescent="0.3">
      <c r="A128" s="9"/>
      <c r="B128" s="9"/>
      <c r="C128" s="9"/>
      <c r="D128" s="9"/>
      <c r="E128" s="9"/>
      <c r="F128" s="9"/>
      <c r="G128" s="504" t="str">
        <f>D60</f>
        <v>m</v>
      </c>
    </row>
    <row r="129" spans="1:7" ht="22.8" x14ac:dyDescent="0.3">
      <c r="A129" s="11" t="s">
        <v>5</v>
      </c>
      <c r="B129" s="11" t="s">
        <v>0</v>
      </c>
      <c r="C129" s="11" t="s">
        <v>1</v>
      </c>
      <c r="D129" s="11" t="s">
        <v>2</v>
      </c>
      <c r="E129" s="4" t="s">
        <v>3</v>
      </c>
      <c r="F129" s="11" t="s">
        <v>6</v>
      </c>
      <c r="G129" s="12" t="s">
        <v>4</v>
      </c>
    </row>
    <row r="130" spans="1:7" x14ac:dyDescent="0.3">
      <c r="A130" s="24" t="s">
        <v>41</v>
      </c>
      <c r="B130" s="25"/>
      <c r="C130" s="26"/>
      <c r="D130" s="27"/>
      <c r="E130" s="199"/>
      <c r="F130" s="28"/>
      <c r="G130" s="29"/>
    </row>
    <row r="131" spans="1:7" x14ac:dyDescent="0.3">
      <c r="A131" s="18"/>
      <c r="B131" s="19"/>
      <c r="C131" s="19"/>
      <c r="D131" s="19"/>
      <c r="E131" s="5"/>
      <c r="F131" s="19"/>
      <c r="G131" s="39"/>
    </row>
    <row r="132" spans="1:7" x14ac:dyDescent="0.3">
      <c r="A132" s="13"/>
      <c r="B132" s="21"/>
      <c r="C132" s="49" t="s">
        <v>431</v>
      </c>
      <c r="D132" s="22"/>
      <c r="E132" s="388"/>
      <c r="F132" s="17"/>
      <c r="G132" s="38"/>
    </row>
    <row r="133" spans="1:7" x14ac:dyDescent="0.3">
      <c r="A133" s="18"/>
      <c r="B133" s="19"/>
      <c r="C133" s="19"/>
      <c r="D133" s="19"/>
      <c r="E133" s="5"/>
      <c r="F133" s="19"/>
      <c r="G133" s="39"/>
    </row>
    <row r="134" spans="1:7" x14ac:dyDescent="0.3">
      <c r="A134" s="13"/>
      <c r="B134" s="21"/>
      <c r="C134" s="49" t="s">
        <v>439</v>
      </c>
      <c r="D134" s="22"/>
      <c r="E134" s="388"/>
      <c r="F134" s="17"/>
      <c r="G134" s="38"/>
    </row>
    <row r="135" spans="1:7" x14ac:dyDescent="0.3">
      <c r="A135" s="18"/>
      <c r="B135" s="19"/>
      <c r="C135" s="19"/>
      <c r="D135" s="19"/>
      <c r="E135" s="5"/>
      <c r="F135" s="19"/>
      <c r="G135" s="39"/>
    </row>
    <row r="136" spans="1:7" x14ac:dyDescent="0.3">
      <c r="A136" s="13"/>
      <c r="B136" s="21"/>
      <c r="C136" s="6" t="s">
        <v>432</v>
      </c>
      <c r="D136" s="22" t="s">
        <v>263</v>
      </c>
      <c r="E136" s="388">
        <v>137</v>
      </c>
      <c r="F136" s="17"/>
      <c r="G136" s="38"/>
    </row>
    <row r="137" spans="1:7" x14ac:dyDescent="0.3">
      <c r="A137" s="18"/>
      <c r="B137" s="19"/>
      <c r="C137" s="19"/>
      <c r="D137" s="19"/>
      <c r="E137" s="5"/>
      <c r="F137" s="19"/>
      <c r="G137" s="39"/>
    </row>
    <row r="138" spans="1:7" x14ac:dyDescent="0.3">
      <c r="A138" s="13"/>
      <c r="B138" s="21"/>
      <c r="C138" s="6" t="s">
        <v>433</v>
      </c>
      <c r="D138" s="22" t="s">
        <v>263</v>
      </c>
      <c r="E138" s="388">
        <v>209.4</v>
      </c>
      <c r="F138" s="17"/>
      <c r="G138" s="38"/>
    </row>
    <row r="139" spans="1:7" x14ac:dyDescent="0.3">
      <c r="A139" s="18"/>
      <c r="B139" s="19"/>
      <c r="C139" s="19"/>
      <c r="D139" s="19"/>
      <c r="E139" s="5"/>
      <c r="F139" s="19"/>
      <c r="G139" s="39"/>
    </row>
    <row r="140" spans="1:7" x14ac:dyDescent="0.3">
      <c r="A140" s="13"/>
      <c r="B140" s="21"/>
      <c r="C140" s="6" t="s">
        <v>434</v>
      </c>
      <c r="D140" s="22" t="s">
        <v>263</v>
      </c>
      <c r="E140" s="388">
        <v>8.5</v>
      </c>
      <c r="F140" s="17"/>
      <c r="G140" s="38"/>
    </row>
    <row r="141" spans="1:7" x14ac:dyDescent="0.3">
      <c r="A141" s="18"/>
      <c r="B141" s="19"/>
      <c r="C141" s="19"/>
      <c r="D141" s="19"/>
      <c r="E141" s="5"/>
      <c r="F141" s="19"/>
      <c r="G141" s="39"/>
    </row>
    <row r="142" spans="1:7" x14ac:dyDescent="0.3">
      <c r="A142" s="13"/>
      <c r="B142" s="21"/>
      <c r="C142" s="6" t="s">
        <v>435</v>
      </c>
      <c r="D142" s="22" t="s">
        <v>263</v>
      </c>
      <c r="E142" s="388">
        <v>0</v>
      </c>
      <c r="F142" s="17"/>
      <c r="G142" s="38"/>
    </row>
    <row r="143" spans="1:7" x14ac:dyDescent="0.3">
      <c r="A143" s="18"/>
      <c r="B143" s="19"/>
      <c r="C143" s="19"/>
      <c r="D143" s="19"/>
      <c r="E143" s="5"/>
      <c r="F143" s="19"/>
      <c r="G143" s="39"/>
    </row>
    <row r="144" spans="1:7" x14ac:dyDescent="0.3">
      <c r="A144" s="13"/>
      <c r="B144" s="21"/>
      <c r="C144" s="6" t="s">
        <v>436</v>
      </c>
      <c r="D144" s="22" t="s">
        <v>263</v>
      </c>
      <c r="E144" s="388">
        <v>0</v>
      </c>
      <c r="F144" s="17"/>
      <c r="G144" s="38"/>
    </row>
    <row r="145" spans="1:7" x14ac:dyDescent="0.3">
      <c r="A145" s="18"/>
      <c r="B145" s="19"/>
      <c r="C145" s="19"/>
      <c r="D145" s="19"/>
      <c r="E145" s="5"/>
      <c r="F145" s="19"/>
      <c r="G145" s="39"/>
    </row>
    <row r="146" spans="1:7" x14ac:dyDescent="0.3">
      <c r="A146" s="13"/>
      <c r="B146" s="21"/>
      <c r="C146" s="6" t="s">
        <v>437</v>
      </c>
      <c r="D146" s="22" t="s">
        <v>263</v>
      </c>
      <c r="E146" s="388">
        <v>0</v>
      </c>
      <c r="F146" s="17"/>
      <c r="G146" s="38"/>
    </row>
    <row r="147" spans="1:7" x14ac:dyDescent="0.3">
      <c r="A147" s="18"/>
      <c r="B147" s="19"/>
      <c r="C147" s="19"/>
      <c r="D147" s="19"/>
      <c r="E147" s="5"/>
      <c r="F147" s="19"/>
      <c r="G147" s="39"/>
    </row>
    <row r="148" spans="1:7" x14ac:dyDescent="0.3">
      <c r="A148" s="13"/>
      <c r="B148" s="21"/>
      <c r="C148" s="6" t="s">
        <v>438</v>
      </c>
      <c r="D148" s="22" t="s">
        <v>263</v>
      </c>
      <c r="E148" s="388">
        <v>53.4</v>
      </c>
      <c r="F148" s="17"/>
      <c r="G148" s="38"/>
    </row>
    <row r="149" spans="1:7" x14ac:dyDescent="0.3">
      <c r="A149" s="18"/>
      <c r="B149" s="19"/>
      <c r="C149" s="19"/>
      <c r="D149" s="19"/>
      <c r="E149" s="5"/>
      <c r="F149" s="19"/>
      <c r="G149" s="39"/>
    </row>
    <row r="150" spans="1:7" x14ac:dyDescent="0.3">
      <c r="A150" s="13"/>
      <c r="B150" s="21"/>
      <c r="C150" s="49" t="s">
        <v>440</v>
      </c>
      <c r="D150" s="22"/>
      <c r="E150" s="388"/>
      <c r="F150" s="17"/>
      <c r="G150" s="38"/>
    </row>
    <row r="151" spans="1:7" x14ac:dyDescent="0.3">
      <c r="A151" s="18"/>
      <c r="B151" s="19"/>
      <c r="C151" s="19"/>
      <c r="D151" s="19"/>
      <c r="E151" s="5"/>
      <c r="F151" s="19"/>
      <c r="G151" s="39"/>
    </row>
    <row r="152" spans="1:7" x14ac:dyDescent="0.3">
      <c r="A152" s="13"/>
      <c r="B152" s="21"/>
      <c r="C152" s="6" t="s">
        <v>441</v>
      </c>
      <c r="D152" s="22" t="s">
        <v>263</v>
      </c>
      <c r="E152" s="388">
        <v>2.2999999999999998</v>
      </c>
      <c r="F152" s="17"/>
      <c r="G152" s="38"/>
    </row>
    <row r="153" spans="1:7" x14ac:dyDescent="0.3">
      <c r="A153" s="18"/>
      <c r="B153" s="19"/>
      <c r="C153" s="19"/>
      <c r="D153" s="19"/>
      <c r="E153" s="5"/>
      <c r="F153" s="19"/>
      <c r="G153" s="39"/>
    </row>
    <row r="154" spans="1:7" x14ac:dyDescent="0.3">
      <c r="A154" s="13"/>
      <c r="B154" s="21"/>
      <c r="C154" s="6" t="s">
        <v>442</v>
      </c>
      <c r="D154" s="22" t="s">
        <v>263</v>
      </c>
      <c r="E154" s="388">
        <v>0</v>
      </c>
      <c r="F154" s="17"/>
      <c r="G154" s="38"/>
    </row>
    <row r="155" spans="1:7" x14ac:dyDescent="0.3">
      <c r="A155" s="18"/>
      <c r="B155" s="19"/>
      <c r="C155" s="19"/>
      <c r="D155" s="19"/>
      <c r="E155" s="5"/>
      <c r="F155" s="19"/>
      <c r="G155" s="39"/>
    </row>
    <row r="156" spans="1:7" x14ac:dyDescent="0.3">
      <c r="A156" s="13"/>
      <c r="B156" s="21"/>
      <c r="C156" s="6" t="s">
        <v>443</v>
      </c>
      <c r="D156" s="22" t="s">
        <v>263</v>
      </c>
      <c r="E156" s="388">
        <v>198</v>
      </c>
      <c r="F156" s="17"/>
      <c r="G156" s="38"/>
    </row>
    <row r="157" spans="1:7" x14ac:dyDescent="0.3">
      <c r="A157" s="18"/>
      <c r="B157" s="19"/>
      <c r="C157" s="19"/>
      <c r="D157" s="19"/>
      <c r="E157" s="5"/>
      <c r="F157" s="19"/>
      <c r="G157" s="39"/>
    </row>
    <row r="158" spans="1:7" x14ac:dyDescent="0.3">
      <c r="A158" s="13"/>
      <c r="B158" s="21"/>
      <c r="C158" s="6" t="s">
        <v>444</v>
      </c>
      <c r="D158" s="22" t="s">
        <v>263</v>
      </c>
      <c r="E158" s="388">
        <v>0</v>
      </c>
      <c r="F158" s="17"/>
      <c r="G158" s="38"/>
    </row>
    <row r="159" spans="1:7" x14ac:dyDescent="0.3">
      <c r="A159" s="18"/>
      <c r="B159" s="19"/>
      <c r="C159" s="19"/>
      <c r="D159" s="19"/>
      <c r="E159" s="5"/>
      <c r="F159" s="19"/>
      <c r="G159" s="39"/>
    </row>
    <row r="160" spans="1:7" x14ac:dyDescent="0.3">
      <c r="A160" s="13"/>
      <c r="B160" s="21"/>
      <c r="C160" s="6" t="s">
        <v>445</v>
      </c>
      <c r="D160" s="22" t="s">
        <v>263</v>
      </c>
      <c r="E160" s="388">
        <v>70.2</v>
      </c>
      <c r="F160" s="17"/>
      <c r="G160" s="38"/>
    </row>
    <row r="161" spans="1:7" x14ac:dyDescent="0.3">
      <c r="A161" s="18"/>
      <c r="B161" s="19"/>
      <c r="C161" s="19"/>
      <c r="D161" s="19"/>
      <c r="E161" s="5"/>
      <c r="F161" s="19"/>
      <c r="G161" s="39"/>
    </row>
    <row r="162" spans="1:7" x14ac:dyDescent="0.3">
      <c r="A162" s="13"/>
      <c r="B162" s="21"/>
      <c r="C162" s="6" t="s">
        <v>446</v>
      </c>
      <c r="D162" s="22" t="s">
        <v>263</v>
      </c>
      <c r="E162" s="388">
        <v>56</v>
      </c>
      <c r="F162" s="17"/>
      <c r="G162" s="38"/>
    </row>
    <row r="163" spans="1:7" x14ac:dyDescent="0.3">
      <c r="A163" s="18"/>
      <c r="B163" s="19"/>
      <c r="C163" s="19"/>
      <c r="D163" s="19"/>
      <c r="E163" s="5"/>
      <c r="F163" s="19"/>
      <c r="G163" s="39"/>
    </row>
    <row r="164" spans="1:7" x14ac:dyDescent="0.3">
      <c r="A164" s="13"/>
      <c r="B164" s="21"/>
      <c r="C164" s="49" t="s">
        <v>447</v>
      </c>
      <c r="D164" s="22"/>
      <c r="E164" s="388"/>
      <c r="F164" s="17"/>
      <c r="G164" s="38"/>
    </row>
    <row r="165" spans="1:7" x14ac:dyDescent="0.3">
      <c r="A165" s="33"/>
      <c r="B165" s="34"/>
      <c r="C165" s="49" t="s">
        <v>1867</v>
      </c>
      <c r="D165" s="34"/>
      <c r="E165" s="397"/>
      <c r="F165" s="34"/>
      <c r="G165" s="40"/>
    </row>
    <row r="166" spans="1:7" x14ac:dyDescent="0.3">
      <c r="A166" s="67"/>
      <c r="B166" s="53"/>
      <c r="C166" s="53"/>
      <c r="D166" s="53"/>
      <c r="E166" s="96"/>
      <c r="F166" s="53"/>
      <c r="G166" s="54"/>
    </row>
    <row r="167" spans="1:7" x14ac:dyDescent="0.3">
      <c r="A167" s="13"/>
      <c r="B167" s="21"/>
      <c r="C167" s="6" t="s">
        <v>448</v>
      </c>
      <c r="D167" s="22" t="s">
        <v>263</v>
      </c>
      <c r="E167" s="388">
        <v>25</v>
      </c>
      <c r="F167" s="17"/>
      <c r="G167" s="38"/>
    </row>
    <row r="168" spans="1:7" x14ac:dyDescent="0.3">
      <c r="A168" s="18"/>
      <c r="B168" s="19"/>
      <c r="C168" s="19"/>
      <c r="D168" s="19"/>
      <c r="E168" s="5"/>
      <c r="F168" s="19"/>
      <c r="G168" s="39"/>
    </row>
    <row r="169" spans="1:7" x14ac:dyDescent="0.3">
      <c r="A169" s="13"/>
      <c r="B169" s="21"/>
      <c r="C169" s="6" t="s">
        <v>449</v>
      </c>
      <c r="D169" s="22" t="s">
        <v>263</v>
      </c>
      <c r="E169" s="388">
        <v>0</v>
      </c>
      <c r="F169" s="17"/>
      <c r="G169" s="38"/>
    </row>
    <row r="170" spans="1:7" x14ac:dyDescent="0.3">
      <c r="A170" s="18"/>
      <c r="B170" s="19"/>
      <c r="C170" s="19"/>
      <c r="D170" s="19"/>
      <c r="E170" s="5"/>
      <c r="F170" s="19"/>
      <c r="G170" s="39"/>
    </row>
    <row r="171" spans="1:7" x14ac:dyDescent="0.3">
      <c r="A171" s="13"/>
      <c r="B171" s="21"/>
      <c r="C171" s="6" t="s">
        <v>450</v>
      </c>
      <c r="D171" s="22" t="s">
        <v>263</v>
      </c>
      <c r="E171" s="388">
        <v>0</v>
      </c>
      <c r="F171" s="17"/>
      <c r="G171" s="38"/>
    </row>
    <row r="172" spans="1:7" x14ac:dyDescent="0.3">
      <c r="A172" s="18"/>
      <c r="B172" s="19"/>
      <c r="C172" s="19"/>
      <c r="D172" s="19"/>
      <c r="E172" s="5"/>
      <c r="F172" s="19"/>
      <c r="G172" s="39"/>
    </row>
    <row r="173" spans="1:7" x14ac:dyDescent="0.3">
      <c r="A173" s="13"/>
      <c r="B173" s="21"/>
      <c r="C173" s="6" t="s">
        <v>451</v>
      </c>
      <c r="D173" s="22" t="s">
        <v>263</v>
      </c>
      <c r="E173" s="388">
        <v>542</v>
      </c>
      <c r="F173" s="17"/>
      <c r="G173" s="38"/>
    </row>
    <row r="174" spans="1:7" x14ac:dyDescent="0.3">
      <c r="A174" s="18"/>
      <c r="B174" s="19"/>
      <c r="C174" s="19"/>
      <c r="D174" s="19"/>
      <c r="E174" s="5"/>
      <c r="F174" s="19"/>
      <c r="G174" s="39"/>
    </row>
    <row r="175" spans="1:7" x14ac:dyDescent="0.3">
      <c r="A175" s="13"/>
      <c r="B175" s="21"/>
      <c r="C175" s="6" t="s">
        <v>452</v>
      </c>
      <c r="D175" s="22" t="s">
        <v>263</v>
      </c>
      <c r="E175" s="388">
        <v>0</v>
      </c>
      <c r="F175" s="17"/>
      <c r="G175" s="38"/>
    </row>
    <row r="176" spans="1:7" x14ac:dyDescent="0.3">
      <c r="A176" s="18"/>
      <c r="B176" s="19"/>
      <c r="C176" s="19"/>
      <c r="D176" s="19"/>
      <c r="E176" s="5"/>
      <c r="F176" s="19"/>
      <c r="G176" s="39"/>
    </row>
    <row r="177" spans="1:7" x14ac:dyDescent="0.3">
      <c r="A177" s="13"/>
      <c r="B177" s="21"/>
      <c r="C177" s="6" t="s">
        <v>453</v>
      </c>
      <c r="D177" s="22" t="s">
        <v>263</v>
      </c>
      <c r="E177" s="388">
        <v>47</v>
      </c>
      <c r="F177" s="17"/>
      <c r="G177" s="38"/>
    </row>
    <row r="178" spans="1:7" x14ac:dyDescent="0.3">
      <c r="A178" s="18"/>
      <c r="B178" s="19"/>
      <c r="C178" s="19"/>
      <c r="D178" s="19"/>
      <c r="E178" s="5"/>
      <c r="F178" s="19"/>
      <c r="G178" s="39"/>
    </row>
    <row r="179" spans="1:7" x14ac:dyDescent="0.3">
      <c r="A179" s="13"/>
      <c r="B179" s="21"/>
      <c r="C179" s="49" t="s">
        <v>454</v>
      </c>
      <c r="D179" s="22"/>
      <c r="E179" s="388"/>
      <c r="F179" s="17"/>
      <c r="G179" s="38"/>
    </row>
    <row r="180" spans="1:7" x14ac:dyDescent="0.3">
      <c r="A180" s="18"/>
      <c r="B180" s="19"/>
      <c r="C180" s="19"/>
      <c r="D180" s="19"/>
      <c r="E180" s="5"/>
      <c r="F180" s="19"/>
      <c r="G180" s="39"/>
    </row>
    <row r="181" spans="1:7" x14ac:dyDescent="0.3">
      <c r="A181" s="13"/>
      <c r="B181" s="21"/>
      <c r="C181" s="49" t="s">
        <v>455</v>
      </c>
      <c r="D181" s="22"/>
      <c r="E181" s="388"/>
      <c r="F181" s="17"/>
      <c r="G181" s="38"/>
    </row>
    <row r="182" spans="1:7" x14ac:dyDescent="0.3">
      <c r="A182" s="18"/>
      <c r="B182" s="19"/>
      <c r="C182" s="19"/>
      <c r="D182" s="19"/>
      <c r="E182" s="5"/>
      <c r="F182" s="19"/>
      <c r="G182" s="39"/>
    </row>
    <row r="183" spans="1:7" x14ac:dyDescent="0.3">
      <c r="A183" s="13"/>
      <c r="B183" s="21"/>
      <c r="C183" s="6" t="s">
        <v>456</v>
      </c>
      <c r="D183" s="22" t="s">
        <v>263</v>
      </c>
      <c r="E183" s="388">
        <v>3</v>
      </c>
      <c r="F183" s="17"/>
      <c r="G183" s="38"/>
    </row>
    <row r="184" spans="1:7" x14ac:dyDescent="0.3">
      <c r="A184" s="18"/>
      <c r="B184" s="19"/>
      <c r="C184" s="19"/>
      <c r="D184" s="19"/>
      <c r="E184" s="5"/>
      <c r="F184" s="19"/>
      <c r="G184" s="39"/>
    </row>
    <row r="185" spans="1:7" x14ac:dyDescent="0.3">
      <c r="A185" s="13"/>
      <c r="B185" s="21"/>
      <c r="C185" s="6" t="s">
        <v>457</v>
      </c>
      <c r="D185" s="22" t="s">
        <v>263</v>
      </c>
      <c r="E185" s="388">
        <v>1.5</v>
      </c>
      <c r="F185" s="17"/>
      <c r="G185" s="38"/>
    </row>
    <row r="186" spans="1:7" x14ac:dyDescent="0.3">
      <c r="A186" s="18"/>
      <c r="B186" s="19"/>
      <c r="C186" s="19"/>
      <c r="D186" s="19"/>
      <c r="E186" s="5"/>
      <c r="F186" s="19"/>
      <c r="G186" s="39"/>
    </row>
    <row r="187" spans="1:7" x14ac:dyDescent="0.3">
      <c r="A187" s="13"/>
      <c r="B187" s="21"/>
      <c r="C187" s="6" t="s">
        <v>458</v>
      </c>
      <c r="D187" s="22" t="s">
        <v>263</v>
      </c>
      <c r="E187" s="388">
        <v>0</v>
      </c>
      <c r="F187" s="17"/>
      <c r="G187" s="38"/>
    </row>
    <row r="188" spans="1:7" x14ac:dyDescent="0.3">
      <c r="A188" s="18"/>
      <c r="B188" s="19"/>
      <c r="C188" s="19"/>
      <c r="D188" s="19"/>
      <c r="E188" s="5"/>
      <c r="F188" s="19"/>
      <c r="G188" s="39"/>
    </row>
    <row r="189" spans="1:7" x14ac:dyDescent="0.3">
      <c r="A189" s="13"/>
      <c r="B189" s="21"/>
      <c r="C189" s="49" t="s">
        <v>1866</v>
      </c>
      <c r="D189" s="22"/>
      <c r="E189" s="388"/>
      <c r="F189" s="17"/>
      <c r="G189" s="38"/>
    </row>
    <row r="190" spans="1:7" x14ac:dyDescent="0.3">
      <c r="A190" s="18"/>
      <c r="B190" s="19"/>
      <c r="C190" s="19"/>
      <c r="D190" s="19"/>
      <c r="E190" s="5"/>
      <c r="F190" s="19"/>
      <c r="G190" s="39"/>
    </row>
    <row r="191" spans="1:7" x14ac:dyDescent="0.3">
      <c r="A191" s="13"/>
      <c r="B191" s="21"/>
      <c r="C191" s="49" t="s">
        <v>459</v>
      </c>
      <c r="D191" s="22"/>
      <c r="E191" s="388"/>
      <c r="F191" s="17"/>
      <c r="G191" s="38"/>
    </row>
    <row r="192" spans="1:7" x14ac:dyDescent="0.3">
      <c r="A192" s="18"/>
      <c r="B192" s="19"/>
      <c r="C192" s="19"/>
      <c r="D192" s="19"/>
      <c r="E192" s="5"/>
      <c r="F192" s="19"/>
      <c r="G192" s="39"/>
    </row>
    <row r="193" spans="1:7" x14ac:dyDescent="0.3">
      <c r="A193" s="13"/>
      <c r="B193" s="21"/>
      <c r="C193" s="6" t="s">
        <v>460</v>
      </c>
      <c r="D193" s="22" t="s">
        <v>263</v>
      </c>
      <c r="E193" s="388">
        <v>10</v>
      </c>
      <c r="F193" s="17"/>
      <c r="G193" s="38"/>
    </row>
    <row r="194" spans="1:7" x14ac:dyDescent="0.3">
      <c r="A194" s="18"/>
      <c r="B194" s="19"/>
      <c r="C194" s="19"/>
      <c r="D194" s="19"/>
      <c r="E194" s="5"/>
      <c r="F194" s="19"/>
      <c r="G194" s="39"/>
    </row>
    <row r="195" spans="1:7" x14ac:dyDescent="0.3">
      <c r="A195" s="13"/>
      <c r="B195" s="21"/>
      <c r="C195" s="6" t="s">
        <v>461</v>
      </c>
      <c r="D195" s="22" t="s">
        <v>263</v>
      </c>
      <c r="E195" s="388">
        <v>27</v>
      </c>
      <c r="F195" s="17"/>
      <c r="G195" s="38"/>
    </row>
    <row r="196" spans="1:7" x14ac:dyDescent="0.3">
      <c r="A196" s="18"/>
      <c r="B196" s="19"/>
      <c r="C196" s="19"/>
      <c r="D196" s="19"/>
      <c r="E196" s="5"/>
      <c r="F196" s="19"/>
      <c r="G196" s="39"/>
    </row>
    <row r="197" spans="1:7" x14ac:dyDescent="0.3">
      <c r="A197" s="13"/>
      <c r="B197" s="21"/>
      <c r="C197" s="6" t="s">
        <v>462</v>
      </c>
      <c r="D197" s="22" t="s">
        <v>263</v>
      </c>
      <c r="E197" s="388">
        <v>18</v>
      </c>
      <c r="F197" s="17"/>
      <c r="G197" s="38"/>
    </row>
    <row r="198" spans="1:7" x14ac:dyDescent="0.3">
      <c r="A198" s="18"/>
      <c r="B198" s="19"/>
      <c r="C198" s="19"/>
      <c r="D198" s="19"/>
      <c r="E198" s="5"/>
      <c r="F198" s="19"/>
      <c r="G198" s="39"/>
    </row>
    <row r="199" spans="1:7" x14ac:dyDescent="0.3">
      <c r="A199" s="24" t="s">
        <v>39</v>
      </c>
      <c r="B199" s="25"/>
      <c r="C199" s="26"/>
      <c r="D199" s="27"/>
      <c r="E199" s="199"/>
      <c r="F199" s="28"/>
      <c r="G199" s="37"/>
    </row>
    <row r="200" spans="1:7" x14ac:dyDescent="0.3">
      <c r="A200" s="9"/>
      <c r="B200" s="9"/>
      <c r="C200" s="30"/>
      <c r="D200" s="9"/>
      <c r="E200" s="9"/>
      <c r="F200" s="9"/>
      <c r="G200" s="9"/>
    </row>
    <row r="201" spans="1:7" x14ac:dyDescent="0.3">
      <c r="A201" s="35" t="str">
        <f>$A$1</f>
        <v xml:space="preserve">TSHIAME WWTW REFURBISHMENT </v>
      </c>
      <c r="B201" s="32"/>
      <c r="C201" s="32"/>
      <c r="D201" s="32"/>
      <c r="E201" s="32"/>
      <c r="F201" s="32"/>
      <c r="G201" s="32"/>
    </row>
    <row r="202" spans="1:7" x14ac:dyDescent="0.3">
      <c r="A202" s="31" t="s">
        <v>40</v>
      </c>
      <c r="B202" s="32"/>
      <c r="C202" s="32"/>
      <c r="D202" s="32"/>
      <c r="E202" s="32"/>
      <c r="F202" s="32"/>
      <c r="G202" s="32"/>
    </row>
    <row r="203" spans="1:7" x14ac:dyDescent="0.3">
      <c r="A203" s="9"/>
      <c r="B203" s="9"/>
      <c r="C203" s="9"/>
      <c r="D203" s="9"/>
      <c r="E203" s="9"/>
      <c r="F203" s="9"/>
      <c r="G203" s="504">
        <f>D135</f>
        <v>0</v>
      </c>
    </row>
    <row r="204" spans="1:7" ht="22.8" x14ac:dyDescent="0.3">
      <c r="A204" s="11" t="s">
        <v>5</v>
      </c>
      <c r="B204" s="11" t="s">
        <v>0</v>
      </c>
      <c r="C204" s="11" t="s">
        <v>1</v>
      </c>
      <c r="D204" s="11" t="s">
        <v>2</v>
      </c>
      <c r="E204" s="4" t="s">
        <v>3</v>
      </c>
      <c r="F204" s="11" t="s">
        <v>6</v>
      </c>
      <c r="G204" s="12" t="s">
        <v>4</v>
      </c>
    </row>
    <row r="205" spans="1:7" x14ac:dyDescent="0.3">
      <c r="A205" s="24" t="s">
        <v>41</v>
      </c>
      <c r="B205" s="25"/>
      <c r="C205" s="26"/>
      <c r="D205" s="27"/>
      <c r="E205" s="199"/>
      <c r="F205" s="28"/>
      <c r="G205" s="29"/>
    </row>
    <row r="206" spans="1:7" x14ac:dyDescent="0.3">
      <c r="A206" s="18"/>
      <c r="B206" s="19"/>
      <c r="C206" s="19"/>
      <c r="D206" s="19"/>
      <c r="E206" s="5"/>
      <c r="F206" s="19"/>
      <c r="G206" s="39"/>
    </row>
    <row r="207" spans="1:7" x14ac:dyDescent="0.3">
      <c r="A207" s="67"/>
      <c r="B207" s="53"/>
      <c r="C207" s="112" t="s">
        <v>1869</v>
      </c>
      <c r="D207" s="53"/>
      <c r="E207" s="96"/>
      <c r="F207" s="53"/>
      <c r="G207" s="54"/>
    </row>
    <row r="208" spans="1:7" x14ac:dyDescent="0.3">
      <c r="A208" s="378"/>
      <c r="B208" s="379"/>
      <c r="C208" s="347" t="s">
        <v>459</v>
      </c>
      <c r="D208" s="379"/>
      <c r="E208" s="94"/>
      <c r="F208" s="379"/>
      <c r="G208" s="393"/>
    </row>
    <row r="209" spans="1:7" x14ac:dyDescent="0.3">
      <c r="A209" s="394"/>
      <c r="B209" s="343"/>
      <c r="C209" s="395" t="s">
        <v>463</v>
      </c>
      <c r="D209" s="344"/>
      <c r="E209" s="398"/>
      <c r="F209" s="270"/>
      <c r="G209" s="271"/>
    </row>
    <row r="210" spans="1:7" x14ac:dyDescent="0.3">
      <c r="A210" s="18"/>
      <c r="B210" s="19"/>
      <c r="C210" s="19"/>
      <c r="D210" s="19"/>
      <c r="E210" s="5"/>
      <c r="F210" s="19"/>
      <c r="G210" s="39"/>
    </row>
    <row r="211" spans="1:7" x14ac:dyDescent="0.3">
      <c r="A211" s="13"/>
      <c r="B211" s="21"/>
      <c r="C211" s="6" t="s">
        <v>464</v>
      </c>
      <c r="D211" s="22" t="s">
        <v>263</v>
      </c>
      <c r="E211" s="388">
        <v>104</v>
      </c>
      <c r="F211" s="17"/>
      <c r="G211" s="38"/>
    </row>
    <row r="212" spans="1:7" x14ac:dyDescent="0.3">
      <c r="A212" s="18"/>
      <c r="B212" s="19"/>
      <c r="C212" s="19"/>
      <c r="D212" s="19"/>
      <c r="E212" s="5"/>
      <c r="F212" s="19"/>
      <c r="G212" s="39"/>
    </row>
    <row r="213" spans="1:7" x14ac:dyDescent="0.3">
      <c r="A213" s="13"/>
      <c r="B213" s="21"/>
      <c r="C213" s="6" t="s">
        <v>465</v>
      </c>
      <c r="D213" s="22" t="s">
        <v>263</v>
      </c>
      <c r="E213" s="388">
        <v>10</v>
      </c>
      <c r="F213" s="17"/>
      <c r="G213" s="38"/>
    </row>
    <row r="214" spans="1:7" x14ac:dyDescent="0.3">
      <c r="A214" s="18"/>
      <c r="B214" s="19"/>
      <c r="C214" s="19"/>
      <c r="D214" s="19"/>
      <c r="E214" s="5"/>
      <c r="F214" s="19"/>
      <c r="G214" s="39"/>
    </row>
    <row r="215" spans="1:7" x14ac:dyDescent="0.3">
      <c r="A215" s="13"/>
      <c r="B215" s="21"/>
      <c r="C215" s="6" t="s">
        <v>466</v>
      </c>
      <c r="D215" s="22" t="s">
        <v>263</v>
      </c>
      <c r="E215" s="388">
        <v>66</v>
      </c>
      <c r="F215" s="17"/>
      <c r="G215" s="38"/>
    </row>
    <row r="216" spans="1:7" x14ac:dyDescent="0.3">
      <c r="A216" s="18"/>
      <c r="B216" s="19"/>
      <c r="C216" s="19"/>
      <c r="D216" s="19"/>
      <c r="E216" s="5"/>
      <c r="F216" s="19"/>
      <c r="G216" s="39"/>
    </row>
    <row r="217" spans="1:7" x14ac:dyDescent="0.3">
      <c r="A217" s="13"/>
      <c r="B217" s="21"/>
      <c r="C217" s="6" t="s">
        <v>467</v>
      </c>
      <c r="D217" s="22" t="s">
        <v>263</v>
      </c>
      <c r="E217" s="388">
        <v>0</v>
      </c>
      <c r="F217" s="17"/>
      <c r="G217" s="38"/>
    </row>
    <row r="218" spans="1:7" x14ac:dyDescent="0.3">
      <c r="A218" s="18"/>
      <c r="B218" s="19"/>
      <c r="C218" s="19"/>
      <c r="D218" s="19"/>
      <c r="E218" s="5"/>
      <c r="F218" s="19"/>
      <c r="G218" s="39"/>
    </row>
    <row r="219" spans="1:7" x14ac:dyDescent="0.3">
      <c r="A219" s="13"/>
      <c r="B219" s="21"/>
      <c r="C219" s="6" t="s">
        <v>468</v>
      </c>
      <c r="D219" s="22" t="s">
        <v>263</v>
      </c>
      <c r="E219" s="388">
        <v>0</v>
      </c>
      <c r="F219" s="17"/>
      <c r="G219" s="38"/>
    </row>
    <row r="220" spans="1:7" x14ac:dyDescent="0.3">
      <c r="A220" s="18"/>
      <c r="B220" s="19"/>
      <c r="C220" s="19"/>
      <c r="D220" s="19"/>
      <c r="E220" s="5"/>
      <c r="F220" s="19"/>
      <c r="G220" s="39"/>
    </row>
    <row r="221" spans="1:7" x14ac:dyDescent="0.3">
      <c r="A221" s="13"/>
      <c r="B221" s="21"/>
      <c r="C221" s="6" t="s">
        <v>469</v>
      </c>
      <c r="D221" s="22" t="s">
        <v>263</v>
      </c>
      <c r="E221" s="388">
        <v>0</v>
      </c>
      <c r="F221" s="17"/>
      <c r="G221" s="38"/>
    </row>
    <row r="222" spans="1:7" x14ac:dyDescent="0.3">
      <c r="A222" s="18"/>
      <c r="B222" s="19"/>
      <c r="C222" s="19"/>
      <c r="D222" s="19"/>
      <c r="E222" s="5"/>
      <c r="F222" s="19"/>
      <c r="G222" s="39"/>
    </row>
    <row r="223" spans="1:7" x14ac:dyDescent="0.3">
      <c r="A223" s="13"/>
      <c r="B223" s="21"/>
      <c r="C223" s="49" t="s">
        <v>474</v>
      </c>
      <c r="D223" s="22"/>
      <c r="E223" s="388"/>
      <c r="F223" s="17"/>
      <c r="G223" s="38"/>
    </row>
    <row r="224" spans="1:7" x14ac:dyDescent="0.3">
      <c r="A224" s="18"/>
      <c r="B224" s="19"/>
      <c r="C224" s="19"/>
      <c r="D224" s="19"/>
      <c r="E224" s="5"/>
      <c r="F224" s="19"/>
      <c r="G224" s="39"/>
    </row>
    <row r="225" spans="1:7" x14ac:dyDescent="0.3">
      <c r="A225" s="13"/>
      <c r="B225" s="21"/>
      <c r="C225" s="6" t="s">
        <v>477</v>
      </c>
      <c r="D225" s="22" t="s">
        <v>17</v>
      </c>
      <c r="E225" s="388">
        <v>10</v>
      </c>
      <c r="F225" s="17"/>
      <c r="G225" s="38"/>
    </row>
    <row r="226" spans="1:7" x14ac:dyDescent="0.3">
      <c r="A226" s="18"/>
      <c r="B226" s="19"/>
      <c r="C226" s="19"/>
      <c r="D226" s="19"/>
      <c r="E226" s="5"/>
      <c r="F226" s="19"/>
      <c r="G226" s="39"/>
    </row>
    <row r="227" spans="1:7" ht="22.8" x14ac:dyDescent="0.3">
      <c r="A227" s="13"/>
      <c r="B227" s="21"/>
      <c r="C227" s="6" t="s">
        <v>500</v>
      </c>
      <c r="D227" s="22" t="s">
        <v>17</v>
      </c>
      <c r="E227" s="388">
        <v>34</v>
      </c>
      <c r="F227" s="17"/>
      <c r="G227" s="38"/>
    </row>
    <row r="228" spans="1:7" x14ac:dyDescent="0.3">
      <c r="A228" s="18"/>
      <c r="B228" s="19"/>
      <c r="C228" s="19"/>
      <c r="D228" s="19"/>
      <c r="E228" s="5"/>
      <c r="F228" s="19"/>
      <c r="G228" s="39"/>
    </row>
    <row r="229" spans="1:7" ht="22.8" x14ac:dyDescent="0.3">
      <c r="A229" s="13"/>
      <c r="B229" s="21"/>
      <c r="C229" s="6" t="s">
        <v>509</v>
      </c>
      <c r="D229" s="22" t="s">
        <v>17</v>
      </c>
      <c r="E229" s="388">
        <v>9</v>
      </c>
      <c r="F229" s="17"/>
      <c r="G229" s="38"/>
    </row>
    <row r="230" spans="1:7" x14ac:dyDescent="0.3">
      <c r="A230" s="18"/>
      <c r="B230" s="19"/>
      <c r="C230" s="19"/>
      <c r="D230" s="19"/>
      <c r="E230" s="5"/>
      <c r="F230" s="19"/>
      <c r="G230" s="39"/>
    </row>
    <row r="231" spans="1:7" ht="22.8" x14ac:dyDescent="0.3">
      <c r="A231" s="13"/>
      <c r="B231" s="21"/>
      <c r="C231" s="6" t="s">
        <v>1868</v>
      </c>
      <c r="D231" s="22" t="s">
        <v>17</v>
      </c>
      <c r="E231" s="388">
        <v>2</v>
      </c>
      <c r="F231" s="17"/>
      <c r="G231" s="38"/>
    </row>
    <row r="232" spans="1:7" x14ac:dyDescent="0.3">
      <c r="A232" s="18"/>
      <c r="B232" s="19"/>
      <c r="C232" s="19"/>
      <c r="D232" s="19"/>
      <c r="E232" s="5"/>
      <c r="F232" s="19"/>
      <c r="G232" s="39"/>
    </row>
    <row r="233" spans="1:7" ht="22.8" x14ac:dyDescent="0.3">
      <c r="A233" s="13"/>
      <c r="B233" s="21"/>
      <c r="C233" s="6" t="s">
        <v>510</v>
      </c>
      <c r="D233" s="22" t="s">
        <v>17</v>
      </c>
      <c r="E233" s="388">
        <v>1</v>
      </c>
      <c r="F233" s="17"/>
      <c r="G233" s="38"/>
    </row>
    <row r="234" spans="1:7" x14ac:dyDescent="0.3">
      <c r="A234" s="18"/>
      <c r="B234" s="19"/>
      <c r="C234" s="19"/>
      <c r="D234" s="19"/>
      <c r="E234" s="5"/>
      <c r="F234" s="19"/>
      <c r="G234" s="39"/>
    </row>
    <row r="235" spans="1:7" ht="24" x14ac:dyDescent="0.3">
      <c r="A235" s="13"/>
      <c r="B235" s="21"/>
      <c r="C235" s="49" t="s">
        <v>687</v>
      </c>
      <c r="D235" s="22"/>
      <c r="E235" s="388"/>
      <c r="F235" s="17"/>
      <c r="G235" s="38"/>
    </row>
    <row r="236" spans="1:7" x14ac:dyDescent="0.3">
      <c r="A236" s="18"/>
      <c r="B236" s="19"/>
      <c r="C236" s="19"/>
      <c r="D236" s="19"/>
      <c r="E236" s="5"/>
      <c r="F236" s="19"/>
      <c r="G236" s="39"/>
    </row>
    <row r="237" spans="1:7" x14ac:dyDescent="0.3">
      <c r="A237" s="13"/>
      <c r="B237" s="21"/>
      <c r="C237" s="6" t="s">
        <v>420</v>
      </c>
      <c r="D237" s="22" t="s">
        <v>263</v>
      </c>
      <c r="E237" s="388">
        <v>40</v>
      </c>
      <c r="F237" s="17"/>
      <c r="G237" s="38"/>
    </row>
    <row r="238" spans="1:7" x14ac:dyDescent="0.3">
      <c r="A238" s="18"/>
      <c r="B238" s="19"/>
      <c r="C238" s="19"/>
      <c r="D238" s="19"/>
      <c r="E238" s="5"/>
      <c r="F238" s="19"/>
      <c r="G238" s="39"/>
    </row>
    <row r="239" spans="1:7" x14ac:dyDescent="0.3">
      <c r="A239" s="13"/>
      <c r="B239" s="21"/>
      <c r="C239" s="6" t="s">
        <v>475</v>
      </c>
      <c r="D239" s="22" t="s">
        <v>396</v>
      </c>
      <c r="E239" s="388">
        <v>19.200000000000003</v>
      </c>
      <c r="F239" s="17"/>
      <c r="G239" s="38"/>
    </row>
    <row r="240" spans="1:7" x14ac:dyDescent="0.3">
      <c r="A240" s="18"/>
      <c r="B240" s="19"/>
      <c r="C240" s="19"/>
      <c r="D240" s="19"/>
      <c r="E240" s="5"/>
      <c r="F240" s="19"/>
      <c r="G240" s="39"/>
    </row>
    <row r="241" spans="1:7" ht="22.8" x14ac:dyDescent="0.3">
      <c r="A241" s="13"/>
      <c r="B241" s="21"/>
      <c r="C241" s="6" t="s">
        <v>535</v>
      </c>
      <c r="D241" s="22" t="s">
        <v>396</v>
      </c>
      <c r="E241" s="388">
        <v>5.2198672889156343</v>
      </c>
      <c r="F241" s="17"/>
      <c r="G241" s="38"/>
    </row>
    <row r="242" spans="1:7" x14ac:dyDescent="0.3">
      <c r="A242" s="18"/>
      <c r="B242" s="19"/>
      <c r="C242" s="19"/>
      <c r="D242" s="19"/>
      <c r="E242" s="5"/>
      <c r="F242" s="19"/>
      <c r="G242" s="39"/>
    </row>
    <row r="243" spans="1:7" ht="22.8" x14ac:dyDescent="0.3">
      <c r="A243" s="13"/>
      <c r="B243" s="21"/>
      <c r="C243" s="6" t="s">
        <v>473</v>
      </c>
      <c r="D243" s="22" t="s">
        <v>396</v>
      </c>
      <c r="E243" s="388">
        <v>13.600000000000005</v>
      </c>
      <c r="F243" s="17"/>
      <c r="G243" s="38"/>
    </row>
    <row r="244" spans="1:7" x14ac:dyDescent="0.3">
      <c r="A244" s="18"/>
      <c r="B244" s="19"/>
      <c r="C244" s="19"/>
      <c r="D244" s="19"/>
      <c r="E244" s="5"/>
      <c r="F244" s="19"/>
      <c r="G244" s="39"/>
    </row>
    <row r="245" spans="1:7" x14ac:dyDescent="0.3">
      <c r="A245" s="13"/>
      <c r="B245" s="21"/>
      <c r="C245" s="6" t="s">
        <v>476</v>
      </c>
      <c r="D245" s="22" t="s">
        <v>393</v>
      </c>
      <c r="E245" s="388">
        <v>1</v>
      </c>
      <c r="F245" s="17"/>
      <c r="G245" s="38"/>
    </row>
    <row r="246" spans="1:7" x14ac:dyDescent="0.3">
      <c r="A246" s="18"/>
      <c r="B246" s="19"/>
      <c r="C246" s="19"/>
      <c r="D246" s="19"/>
      <c r="E246" s="5"/>
      <c r="F246" s="19"/>
      <c r="G246" s="39"/>
    </row>
    <row r="247" spans="1:7" x14ac:dyDescent="0.3">
      <c r="A247" s="13"/>
      <c r="B247" s="21"/>
      <c r="C247" s="6" t="s">
        <v>477</v>
      </c>
      <c r="D247" s="22" t="s">
        <v>17</v>
      </c>
      <c r="E247" s="388">
        <v>10</v>
      </c>
      <c r="F247" s="17"/>
      <c r="G247" s="38"/>
    </row>
    <row r="248" spans="1:7" x14ac:dyDescent="0.3">
      <c r="A248" s="18"/>
      <c r="B248" s="19"/>
      <c r="C248" s="19"/>
      <c r="D248" s="19"/>
      <c r="E248" s="5"/>
      <c r="F248" s="19"/>
      <c r="G248" s="39"/>
    </row>
    <row r="249" spans="1:7" x14ac:dyDescent="0.3">
      <c r="A249" s="396"/>
      <c r="B249" s="51"/>
      <c r="C249" s="122" t="s">
        <v>1877</v>
      </c>
      <c r="D249" s="60"/>
      <c r="E249" s="190"/>
      <c r="F249" s="61"/>
      <c r="G249" s="62"/>
    </row>
    <row r="250" spans="1:7" ht="22.8" x14ac:dyDescent="0.3">
      <c r="A250" s="396"/>
      <c r="B250" s="21" t="s">
        <v>137</v>
      </c>
      <c r="C250" s="63" t="s">
        <v>1880</v>
      </c>
      <c r="D250" s="189" t="s">
        <v>135</v>
      </c>
      <c r="E250" s="190">
        <v>1</v>
      </c>
      <c r="F250" s="61">
        <v>50000</v>
      </c>
      <c r="G250" s="62">
        <f>E250*F250</f>
        <v>50000</v>
      </c>
    </row>
    <row r="251" spans="1:7" x14ac:dyDescent="0.3">
      <c r="A251" s="18"/>
      <c r="B251" s="19"/>
      <c r="C251" s="19"/>
      <c r="D251" s="19"/>
      <c r="E251" s="5"/>
      <c r="F251" s="19"/>
      <c r="G251" s="39"/>
    </row>
    <row r="252" spans="1:7" x14ac:dyDescent="0.3">
      <c r="A252" s="20"/>
      <c r="B252" s="21"/>
      <c r="C252" s="21" t="s">
        <v>138</v>
      </c>
      <c r="D252" s="22" t="s">
        <v>59</v>
      </c>
      <c r="E252" s="428"/>
      <c r="F252" s="47">
        <f>G250</f>
        <v>50000</v>
      </c>
      <c r="G252" s="17"/>
    </row>
    <row r="253" spans="1:7" x14ac:dyDescent="0.3">
      <c r="A253" s="67"/>
      <c r="B253" s="53"/>
      <c r="C253" s="53"/>
      <c r="D253" s="53"/>
      <c r="E253" s="96"/>
      <c r="F253" s="53"/>
      <c r="G253" s="54"/>
    </row>
    <row r="254" spans="1:7" x14ac:dyDescent="0.3">
      <c r="A254" s="396"/>
      <c r="B254" s="21"/>
      <c r="C254" s="122" t="s">
        <v>1878</v>
      </c>
      <c r="D254" s="60"/>
      <c r="E254" s="190"/>
      <c r="F254" s="61"/>
      <c r="G254" s="62"/>
    </row>
    <row r="255" spans="1:7" ht="22.8" x14ac:dyDescent="0.3">
      <c r="A255" s="396"/>
      <c r="B255" s="21" t="s">
        <v>137</v>
      </c>
      <c r="C255" s="63" t="s">
        <v>1879</v>
      </c>
      <c r="D255" s="189" t="s">
        <v>135</v>
      </c>
      <c r="E255" s="190">
        <v>1</v>
      </c>
      <c r="F255" s="61">
        <v>50000</v>
      </c>
      <c r="G255" s="62">
        <f>E255*F255</f>
        <v>50000</v>
      </c>
    </row>
    <row r="256" spans="1:7" x14ac:dyDescent="0.3">
      <c r="A256" s="399"/>
      <c r="B256" s="346"/>
      <c r="C256" s="157"/>
      <c r="D256" s="195"/>
      <c r="E256" s="196"/>
      <c r="F256" s="371"/>
      <c r="G256" s="372"/>
    </row>
    <row r="257" spans="1:7" x14ac:dyDescent="0.3">
      <c r="A257" s="20"/>
      <c r="B257" s="21"/>
      <c r="C257" s="21" t="s">
        <v>138</v>
      </c>
      <c r="D257" s="22" t="s">
        <v>59</v>
      </c>
      <c r="E257" s="428"/>
      <c r="F257" s="47">
        <f>G255</f>
        <v>50000</v>
      </c>
      <c r="G257" s="17"/>
    </row>
    <row r="258" spans="1:7" x14ac:dyDescent="0.3">
      <c r="A258" s="18"/>
      <c r="B258" s="19"/>
      <c r="C258" s="19"/>
      <c r="D258" s="19"/>
      <c r="E258" s="5"/>
      <c r="F258" s="19"/>
      <c r="G258" s="39"/>
    </row>
    <row r="259" spans="1:7" x14ac:dyDescent="0.3">
      <c r="A259" s="123" t="s">
        <v>62</v>
      </c>
      <c r="B259" s="25"/>
      <c r="C259" s="26"/>
      <c r="D259" s="27"/>
      <c r="E259" s="199"/>
      <c r="F259" s="28"/>
      <c r="G259" s="37"/>
    </row>
  </sheetData>
  <mergeCells count="1">
    <mergeCell ref="D4:G4"/>
  </mergeCells>
  <pageMargins left="0.39370078740157483" right="0.31496062992125984" top="0.15748031496062992" bottom="7.874015748031496E-2" header="0" footer="0"/>
  <pageSetup paperSize="9" scale="68" fitToHeight="0" orientation="portrait" r:id="rId1"/>
  <rowBreaks count="3" manualBreakCount="3">
    <brk id="68" max="16383" man="1"/>
    <brk id="124" max="16383" man="1"/>
    <brk id="19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264A-3A25-48A5-BE18-6592EE709905}">
  <sheetPr>
    <tabColor theme="3" tint="0.89999084444715716"/>
    <pageSetUpPr fitToPage="1"/>
  </sheetPr>
  <dimension ref="A1:H100"/>
  <sheetViews>
    <sheetView view="pageBreakPreview" zoomScale="70" zoomScaleNormal="100" zoomScaleSheetLayoutView="70" workbookViewId="0">
      <pane xSplit="3" ySplit="5" topLeftCell="D6" activePane="bottomRight" state="frozen"/>
      <selection activeCell="A3" sqref="A3"/>
      <selection pane="topRight" activeCell="A3" sqref="A3"/>
      <selection pane="bottomLeft" activeCell="A3" sqref="A3"/>
      <selection pane="bottomRight" activeCell="A98" sqref="A98"/>
    </sheetView>
  </sheetViews>
  <sheetFormatPr defaultRowHeight="14.4" x14ac:dyDescent="0.3"/>
  <cols>
    <col min="2" max="2" width="10.21875" customWidth="1"/>
    <col min="3" max="3" width="60.77734375" customWidth="1"/>
    <col min="5" max="5" width="12.109375" customWidth="1"/>
    <col min="6" max="6" width="12.44140625" customWidth="1"/>
    <col min="7" max="7" width="18.33203125" customWidth="1"/>
  </cols>
  <sheetData>
    <row r="1" spans="1:8" x14ac:dyDescent="0.3">
      <c r="A1" s="2" t="str">
        <f>Summary!B1</f>
        <v xml:space="preserve">TSHIAME WWTW REFURBISHMENT </v>
      </c>
    </row>
    <row r="2" spans="1:8" x14ac:dyDescent="0.3">
      <c r="A2" s="1" t="str">
        <f>Summary!B2</f>
        <v>SCHEDULE OF QUANTITIES</v>
      </c>
    </row>
    <row r="3" spans="1:8" x14ac:dyDescent="0.3">
      <c r="A3" s="353" t="str">
        <f>Summary!B3</f>
        <v>TENDER NO:  SCM/BID33/2025/2026</v>
      </c>
      <c r="B3" s="1"/>
    </row>
    <row r="4" spans="1:8" ht="31.2" customHeight="1" x14ac:dyDescent="0.3">
      <c r="A4" s="9"/>
      <c r="B4" s="9"/>
      <c r="C4" s="9"/>
      <c r="D4" s="544" t="s">
        <v>1986</v>
      </c>
      <c r="E4" s="545" t="s">
        <v>172</v>
      </c>
      <c r="F4" s="545" t="s">
        <v>172</v>
      </c>
      <c r="G4" s="545" t="s">
        <v>172</v>
      </c>
      <c r="H4" s="3"/>
    </row>
    <row r="5" spans="1:8" ht="22.8" x14ac:dyDescent="0.3">
      <c r="A5" s="11" t="s">
        <v>5</v>
      </c>
      <c r="B5" s="11" t="s">
        <v>0</v>
      </c>
      <c r="C5" s="11" t="s">
        <v>1</v>
      </c>
      <c r="D5" s="11" t="s">
        <v>2</v>
      </c>
      <c r="E5" s="11" t="s">
        <v>3</v>
      </c>
      <c r="F5" s="11" t="s">
        <v>6</v>
      </c>
      <c r="G5" s="12" t="s">
        <v>4</v>
      </c>
      <c r="H5" s="3"/>
    </row>
    <row r="6" spans="1:8" ht="24" x14ac:dyDescent="0.3">
      <c r="A6" s="204" t="s">
        <v>1985</v>
      </c>
      <c r="B6" s="21"/>
      <c r="C6" s="49" t="s">
        <v>1986</v>
      </c>
      <c r="D6" s="22"/>
      <c r="E6" s="23"/>
      <c r="F6" s="17"/>
      <c r="G6" s="38"/>
    </row>
    <row r="7" spans="1:8" ht="8.4" customHeight="1" x14ac:dyDescent="0.3">
      <c r="A7" s="18"/>
      <c r="B7" s="19"/>
      <c r="C7" s="5"/>
      <c r="D7" s="19"/>
      <c r="E7" s="19"/>
      <c r="F7" s="19"/>
      <c r="G7" s="39"/>
    </row>
    <row r="8" spans="1:8" x14ac:dyDescent="0.3">
      <c r="A8" s="20"/>
      <c r="B8" s="21"/>
      <c r="C8" s="6" t="s">
        <v>532</v>
      </c>
      <c r="D8" s="22" t="s">
        <v>396</v>
      </c>
      <c r="E8" s="23">
        <v>3924</v>
      </c>
      <c r="F8" s="17"/>
      <c r="G8" s="38"/>
    </row>
    <row r="9" spans="1:8" ht="8.4" customHeight="1" x14ac:dyDescent="0.3">
      <c r="A9" s="18"/>
      <c r="B9" s="19"/>
      <c r="C9" s="5"/>
      <c r="D9" s="19"/>
      <c r="E9" s="19"/>
      <c r="F9" s="19"/>
      <c r="G9" s="39"/>
    </row>
    <row r="10" spans="1:8" x14ac:dyDescent="0.3">
      <c r="A10" s="20"/>
      <c r="B10" s="21"/>
      <c r="C10" s="6" t="s">
        <v>533</v>
      </c>
      <c r="D10" s="22" t="s">
        <v>396</v>
      </c>
      <c r="E10" s="23">
        <v>2927</v>
      </c>
      <c r="F10" s="17"/>
      <c r="G10" s="38"/>
    </row>
    <row r="11" spans="1:8" ht="8.4" customHeight="1" x14ac:dyDescent="0.3">
      <c r="A11" s="18"/>
      <c r="B11" s="19"/>
      <c r="C11" s="5"/>
      <c r="D11" s="19"/>
      <c r="E11" s="19"/>
      <c r="F11" s="19"/>
      <c r="G11" s="39"/>
    </row>
    <row r="12" spans="1:8" x14ac:dyDescent="0.3">
      <c r="A12" s="20"/>
      <c r="B12" s="21"/>
      <c r="C12" s="6" t="s">
        <v>502</v>
      </c>
      <c r="D12" s="22" t="s">
        <v>396</v>
      </c>
      <c r="E12" s="23">
        <v>556</v>
      </c>
      <c r="F12" s="17"/>
      <c r="G12" s="38"/>
    </row>
    <row r="13" spans="1:8" ht="8.4" customHeight="1" x14ac:dyDescent="0.3">
      <c r="A13" s="18"/>
      <c r="B13" s="19"/>
      <c r="C13" s="5"/>
      <c r="D13" s="19"/>
      <c r="E13" s="19"/>
      <c r="F13" s="19"/>
      <c r="G13" s="39"/>
    </row>
    <row r="14" spans="1:8" ht="22.8" x14ac:dyDescent="0.3">
      <c r="A14" s="20"/>
      <c r="B14" s="21"/>
      <c r="C14" s="6" t="s">
        <v>534</v>
      </c>
      <c r="D14" s="22" t="s">
        <v>396</v>
      </c>
      <c r="E14" s="23">
        <v>834</v>
      </c>
      <c r="F14" s="17"/>
      <c r="G14" s="38"/>
    </row>
    <row r="15" spans="1:8" ht="8.4" customHeight="1" x14ac:dyDescent="0.3">
      <c r="A15" s="18"/>
      <c r="B15" s="19"/>
      <c r="C15" s="5"/>
      <c r="D15" s="19"/>
      <c r="E15" s="19"/>
      <c r="F15" s="19"/>
      <c r="G15" s="39"/>
    </row>
    <row r="16" spans="1:8" ht="22.8" x14ac:dyDescent="0.3">
      <c r="A16" s="20"/>
      <c r="B16" s="21"/>
      <c r="C16" s="6" t="s">
        <v>535</v>
      </c>
      <c r="D16" s="22" t="s">
        <v>396</v>
      </c>
      <c r="E16" s="23">
        <v>1668</v>
      </c>
      <c r="F16" s="17"/>
      <c r="G16" s="38"/>
    </row>
    <row r="17" spans="1:7" ht="8.4" customHeight="1" x14ac:dyDescent="0.3">
      <c r="A17" s="18"/>
      <c r="B17" s="19"/>
      <c r="C17" s="5"/>
      <c r="D17" s="19"/>
      <c r="E17" s="19"/>
      <c r="F17" s="19"/>
      <c r="G17" s="39"/>
    </row>
    <row r="18" spans="1:7" ht="22.8" x14ac:dyDescent="0.3">
      <c r="A18" s="20"/>
      <c r="B18" s="21"/>
      <c r="C18" s="6" t="s">
        <v>525</v>
      </c>
      <c r="D18" s="22" t="s">
        <v>526</v>
      </c>
      <c r="E18" s="23">
        <v>9247</v>
      </c>
      <c r="F18" s="17"/>
      <c r="G18" s="38"/>
    </row>
    <row r="19" spans="1:7" ht="8.4" customHeight="1" x14ac:dyDescent="0.3">
      <c r="A19" s="18"/>
      <c r="B19" s="19"/>
      <c r="C19" s="5"/>
      <c r="D19" s="19"/>
      <c r="E19" s="19"/>
      <c r="F19" s="19"/>
      <c r="G19" s="39"/>
    </row>
    <row r="20" spans="1:7" x14ac:dyDescent="0.3">
      <c r="A20" s="20"/>
      <c r="B20" s="21"/>
      <c r="C20" s="6" t="s">
        <v>527</v>
      </c>
      <c r="D20" s="22" t="s">
        <v>396</v>
      </c>
      <c r="E20" s="23">
        <v>327</v>
      </c>
      <c r="F20" s="17"/>
      <c r="G20" s="38"/>
    </row>
    <row r="21" spans="1:7" ht="8.4" customHeight="1" x14ac:dyDescent="0.3">
      <c r="A21" s="18"/>
      <c r="B21" s="19"/>
      <c r="C21" s="5"/>
      <c r="D21" s="19"/>
      <c r="E21" s="19"/>
      <c r="F21" s="19"/>
      <c r="G21" s="39"/>
    </row>
    <row r="22" spans="1:7" x14ac:dyDescent="0.3">
      <c r="A22" s="20"/>
      <c r="B22" s="21"/>
      <c r="C22" s="6" t="s">
        <v>528</v>
      </c>
      <c r="D22" s="22" t="s">
        <v>396</v>
      </c>
      <c r="E22" s="23">
        <v>327</v>
      </c>
      <c r="F22" s="17"/>
      <c r="G22" s="38"/>
    </row>
    <row r="23" spans="1:7" ht="8.4" customHeight="1" x14ac:dyDescent="0.3">
      <c r="A23" s="18"/>
      <c r="B23" s="19"/>
      <c r="C23" s="5"/>
      <c r="D23" s="19"/>
      <c r="E23" s="19"/>
      <c r="F23" s="19"/>
      <c r="G23" s="39"/>
    </row>
    <row r="24" spans="1:7" x14ac:dyDescent="0.3">
      <c r="A24" s="20"/>
      <c r="B24" s="21"/>
      <c r="C24" s="6" t="s">
        <v>529</v>
      </c>
      <c r="D24" s="22" t="s">
        <v>396</v>
      </c>
      <c r="E24" s="23">
        <v>73</v>
      </c>
      <c r="F24" s="17"/>
      <c r="G24" s="38"/>
    </row>
    <row r="25" spans="1:7" ht="8.4" customHeight="1" x14ac:dyDescent="0.3">
      <c r="A25" s="18"/>
      <c r="B25" s="19"/>
      <c r="C25" s="5"/>
      <c r="D25" s="19"/>
      <c r="E25" s="19"/>
      <c r="F25" s="19"/>
      <c r="G25" s="39"/>
    </row>
    <row r="26" spans="1:7" x14ac:dyDescent="0.3">
      <c r="A26" s="20"/>
      <c r="B26" s="21"/>
      <c r="C26" s="6" t="s">
        <v>530</v>
      </c>
      <c r="D26" s="22" t="s">
        <v>492</v>
      </c>
      <c r="E26" s="23">
        <v>908</v>
      </c>
      <c r="F26" s="17"/>
      <c r="G26" s="38"/>
    </row>
    <row r="27" spans="1:7" ht="8.4" customHeight="1" x14ac:dyDescent="0.3">
      <c r="A27" s="18"/>
      <c r="B27" s="19"/>
      <c r="C27" s="5"/>
      <c r="D27" s="19"/>
      <c r="E27" s="19"/>
      <c r="F27" s="19"/>
      <c r="G27" s="39"/>
    </row>
    <row r="28" spans="1:7" x14ac:dyDescent="0.3">
      <c r="A28" s="20"/>
      <c r="B28" s="21"/>
      <c r="C28" s="6" t="s">
        <v>531</v>
      </c>
      <c r="D28" s="22" t="s">
        <v>263</v>
      </c>
      <c r="E28" s="23">
        <v>560</v>
      </c>
      <c r="F28" s="17"/>
      <c r="G28" s="38"/>
    </row>
    <row r="29" spans="1:7" ht="8.4" customHeight="1" x14ac:dyDescent="0.3">
      <c r="A29" s="18"/>
      <c r="B29" s="19"/>
      <c r="C29" s="5"/>
      <c r="D29" s="19"/>
      <c r="E29" s="19"/>
      <c r="F29" s="19"/>
      <c r="G29" s="39"/>
    </row>
    <row r="30" spans="1:7" ht="24" x14ac:dyDescent="0.3">
      <c r="A30" s="20"/>
      <c r="B30" s="21"/>
      <c r="C30" s="49" t="s">
        <v>690</v>
      </c>
      <c r="D30" s="22"/>
      <c r="E30" s="23"/>
      <c r="F30" s="17"/>
      <c r="G30" s="38"/>
    </row>
    <row r="31" spans="1:7" ht="8.4" customHeight="1" x14ac:dyDescent="0.3">
      <c r="A31" s="18"/>
      <c r="B31" s="19"/>
      <c r="C31" s="5"/>
      <c r="D31" s="19"/>
      <c r="E31" s="19"/>
      <c r="F31" s="19"/>
      <c r="G31" s="39"/>
    </row>
    <row r="32" spans="1:7" x14ac:dyDescent="0.3">
      <c r="A32" s="20"/>
      <c r="B32" s="21"/>
      <c r="C32" s="6" t="s">
        <v>691</v>
      </c>
      <c r="D32" s="22" t="s">
        <v>396</v>
      </c>
      <c r="E32" s="23">
        <f>ROUNDUP(0.763,1)</f>
        <v>0.79999999999999993</v>
      </c>
      <c r="F32" s="17"/>
      <c r="G32" s="38"/>
    </row>
    <row r="33" spans="1:7" ht="8.4" customHeight="1" x14ac:dyDescent="0.3">
      <c r="A33" s="18"/>
      <c r="B33" s="19"/>
      <c r="C33" s="5"/>
      <c r="D33" s="19"/>
      <c r="E33" s="19"/>
      <c r="F33" s="19"/>
      <c r="G33" s="39"/>
    </row>
    <row r="34" spans="1:7" x14ac:dyDescent="0.3">
      <c r="A34" s="20"/>
      <c r="B34" s="21"/>
      <c r="C34" s="6" t="s">
        <v>692</v>
      </c>
      <c r="D34" s="22" t="s">
        <v>396</v>
      </c>
      <c r="E34" s="23">
        <f>ROUNDUP(3.054,1)</f>
        <v>3.1</v>
      </c>
      <c r="F34" s="17"/>
      <c r="G34" s="38"/>
    </row>
    <row r="35" spans="1:7" ht="8.4" customHeight="1" x14ac:dyDescent="0.3">
      <c r="A35" s="18"/>
      <c r="B35" s="19"/>
      <c r="C35" s="5"/>
      <c r="D35" s="19"/>
      <c r="E35" s="19"/>
      <c r="F35" s="19"/>
      <c r="G35" s="39"/>
    </row>
    <row r="36" spans="1:7" x14ac:dyDescent="0.3">
      <c r="A36" s="20"/>
      <c r="B36" s="21"/>
      <c r="C36" s="6" t="s">
        <v>693</v>
      </c>
      <c r="D36" s="22" t="s">
        <v>396</v>
      </c>
      <c r="E36" s="23">
        <f>ROUNDUP(6.745,0)</f>
        <v>7</v>
      </c>
      <c r="F36" s="17"/>
      <c r="G36" s="38"/>
    </row>
    <row r="37" spans="1:7" ht="8.4" customHeight="1" x14ac:dyDescent="0.3">
      <c r="A37" s="18"/>
      <c r="B37" s="19"/>
      <c r="C37" s="5"/>
      <c r="D37" s="19"/>
      <c r="E37" s="19"/>
      <c r="F37" s="19"/>
      <c r="G37" s="39"/>
    </row>
    <row r="38" spans="1:7" x14ac:dyDescent="0.3">
      <c r="A38" s="20"/>
      <c r="B38" s="21"/>
      <c r="C38" s="6" t="s">
        <v>694</v>
      </c>
      <c r="D38" s="22" t="s">
        <v>695</v>
      </c>
      <c r="E38" s="23">
        <f>0.74+0.24</f>
        <v>0.98</v>
      </c>
      <c r="F38" s="17"/>
      <c r="G38" s="38"/>
    </row>
    <row r="39" spans="1:7" ht="8.4" customHeight="1" x14ac:dyDescent="0.3">
      <c r="A39" s="18"/>
      <c r="B39" s="19"/>
      <c r="C39" s="5"/>
      <c r="D39" s="19"/>
      <c r="E39" s="19"/>
      <c r="F39" s="19"/>
      <c r="G39" s="39"/>
    </row>
    <row r="40" spans="1:7" x14ac:dyDescent="0.3">
      <c r="A40" s="20"/>
      <c r="B40" s="21"/>
      <c r="C40" s="6" t="s">
        <v>696</v>
      </c>
      <c r="D40" s="22" t="s">
        <v>492</v>
      </c>
      <c r="E40" s="23">
        <v>96</v>
      </c>
      <c r="F40" s="17"/>
      <c r="G40" s="38"/>
    </row>
    <row r="41" spans="1:7" ht="8.4" customHeight="1" x14ac:dyDescent="0.3">
      <c r="A41" s="18"/>
      <c r="B41" s="19"/>
      <c r="C41" s="5"/>
      <c r="D41" s="19"/>
      <c r="E41" s="19"/>
      <c r="F41" s="19"/>
      <c r="G41" s="39"/>
    </row>
    <row r="42" spans="1:7" x14ac:dyDescent="0.3">
      <c r="A42" s="20"/>
      <c r="B42" s="21"/>
      <c r="C42" s="6" t="s">
        <v>697</v>
      </c>
      <c r="D42" s="22" t="s">
        <v>492</v>
      </c>
      <c r="E42" s="23">
        <f>ROUNDUP(42.514*0.2,0)</f>
        <v>9</v>
      </c>
      <c r="F42" s="17"/>
      <c r="G42" s="38"/>
    </row>
    <row r="43" spans="1:7" ht="8.4" customHeight="1" x14ac:dyDescent="0.3">
      <c r="A43" s="18"/>
      <c r="B43" s="19"/>
      <c r="C43" s="5"/>
      <c r="D43" s="19"/>
      <c r="E43" s="19"/>
      <c r="F43" s="19"/>
      <c r="G43" s="39"/>
    </row>
    <row r="44" spans="1:7" x14ac:dyDescent="0.3">
      <c r="A44" s="20"/>
      <c r="B44" s="21"/>
      <c r="C44" s="6" t="s">
        <v>698</v>
      </c>
      <c r="D44" s="22" t="s">
        <v>492</v>
      </c>
      <c r="E44" s="23">
        <v>4.1630000000000003</v>
      </c>
      <c r="F44" s="17"/>
      <c r="G44" s="38"/>
    </row>
    <row r="45" spans="1:7" ht="8.4" customHeight="1" x14ac:dyDescent="0.3">
      <c r="A45" s="18"/>
      <c r="B45" s="19"/>
      <c r="C45" s="5"/>
      <c r="D45" s="19"/>
      <c r="E45" s="19"/>
      <c r="F45" s="19"/>
      <c r="G45" s="39"/>
    </row>
    <row r="46" spans="1:7" x14ac:dyDescent="0.3">
      <c r="A46" s="20"/>
      <c r="B46" s="21"/>
      <c r="C46" s="6" t="s">
        <v>699</v>
      </c>
      <c r="D46" s="22" t="s">
        <v>17</v>
      </c>
      <c r="E46" s="23">
        <f>ROUNDUP(15.5/0.2,0)</f>
        <v>78</v>
      </c>
      <c r="F46" s="17"/>
      <c r="G46" s="38"/>
    </row>
    <row r="47" spans="1:7" ht="8.4" customHeight="1" x14ac:dyDescent="0.3">
      <c r="A47" s="18"/>
      <c r="B47" s="19"/>
      <c r="C47" s="5"/>
      <c r="D47" s="19"/>
      <c r="E47" s="19"/>
      <c r="F47" s="19"/>
      <c r="G47" s="39"/>
    </row>
    <row r="48" spans="1:7" ht="22.8" x14ac:dyDescent="0.3">
      <c r="A48" s="20"/>
      <c r="B48" s="21"/>
      <c r="C48" s="6" t="s">
        <v>700</v>
      </c>
      <c r="D48" s="22" t="s">
        <v>701</v>
      </c>
      <c r="E48" s="23">
        <f>ROUNDUP(20*(2.7)/25,0)</f>
        <v>3</v>
      </c>
      <c r="F48" s="17"/>
      <c r="G48" s="38"/>
    </row>
    <row r="49" spans="1:7" ht="8.4" customHeight="1" x14ac:dyDescent="0.3">
      <c r="A49" s="18"/>
      <c r="B49" s="19"/>
      <c r="C49" s="5"/>
      <c r="D49" s="19"/>
      <c r="E49" s="19"/>
      <c r="F49" s="19"/>
      <c r="G49" s="39"/>
    </row>
    <row r="50" spans="1:7" ht="22.8" x14ac:dyDescent="0.3">
      <c r="A50" s="20"/>
      <c r="B50" s="21"/>
      <c r="C50" s="6" t="s">
        <v>702</v>
      </c>
      <c r="D50" s="22" t="s">
        <v>703</v>
      </c>
      <c r="E50" s="23">
        <f>ROUNDUP(20*(2.7)/15,0)</f>
        <v>4</v>
      </c>
      <c r="F50" s="17"/>
      <c r="G50" s="38"/>
    </row>
    <row r="51" spans="1:7" ht="8.4" customHeight="1" x14ac:dyDescent="0.3">
      <c r="A51" s="18"/>
      <c r="B51" s="19"/>
      <c r="C51" s="5"/>
      <c r="D51" s="19"/>
      <c r="E51" s="19"/>
      <c r="F51" s="19"/>
      <c r="G51" s="39"/>
    </row>
    <row r="52" spans="1:7" ht="34.200000000000003" x14ac:dyDescent="0.3">
      <c r="A52" s="20"/>
      <c r="B52" s="21"/>
      <c r="C52" s="6" t="s">
        <v>2187</v>
      </c>
      <c r="D52" s="22" t="s">
        <v>705</v>
      </c>
      <c r="E52" s="23">
        <f>2*3</f>
        <v>6</v>
      </c>
      <c r="F52" s="17"/>
      <c r="G52" s="38"/>
    </row>
    <row r="53" spans="1:7" ht="8.4" customHeight="1" x14ac:dyDescent="0.3">
      <c r="A53" s="18"/>
      <c r="B53" s="19"/>
      <c r="C53" s="5"/>
      <c r="D53" s="19"/>
      <c r="E53" s="19"/>
      <c r="F53" s="19"/>
      <c r="G53" s="39"/>
    </row>
    <row r="54" spans="1:7" x14ac:dyDescent="0.3">
      <c r="A54" s="20"/>
      <c r="B54" s="21"/>
      <c r="C54" s="49" t="s">
        <v>706</v>
      </c>
      <c r="D54" s="22"/>
      <c r="E54" s="23"/>
      <c r="F54" s="17"/>
      <c r="G54" s="38"/>
    </row>
    <row r="55" spans="1:7" ht="8.4" customHeight="1" x14ac:dyDescent="0.3">
      <c r="A55" s="18"/>
      <c r="B55" s="19"/>
      <c r="C55" s="5"/>
      <c r="D55" s="19"/>
      <c r="E55" s="19"/>
      <c r="F55" s="19"/>
      <c r="G55" s="39"/>
    </row>
    <row r="56" spans="1:7" x14ac:dyDescent="0.3">
      <c r="A56" s="20"/>
      <c r="B56" s="21"/>
      <c r="C56" s="49" t="s">
        <v>707</v>
      </c>
      <c r="D56" s="22"/>
      <c r="E56" s="23"/>
      <c r="F56" s="17"/>
      <c r="G56" s="38"/>
    </row>
    <row r="57" spans="1:7" ht="8.4" customHeight="1" x14ac:dyDescent="0.3">
      <c r="A57" s="18"/>
      <c r="B57" s="19"/>
      <c r="C57" s="5"/>
      <c r="D57" s="19"/>
      <c r="E57" s="19"/>
      <c r="F57" s="19"/>
      <c r="G57" s="39"/>
    </row>
    <row r="58" spans="1:7" x14ac:dyDescent="0.3">
      <c r="A58" s="20"/>
      <c r="B58" s="21"/>
      <c r="C58" s="6" t="s">
        <v>708</v>
      </c>
      <c r="D58" s="22" t="s">
        <v>492</v>
      </c>
      <c r="E58" s="23">
        <v>126</v>
      </c>
      <c r="F58" s="17"/>
      <c r="G58" s="38"/>
    </row>
    <row r="59" spans="1:7" ht="8.4" customHeight="1" x14ac:dyDescent="0.3">
      <c r="A59" s="18"/>
      <c r="B59" s="19"/>
      <c r="C59" s="5"/>
      <c r="D59" s="19"/>
      <c r="E59" s="19"/>
      <c r="F59" s="19"/>
      <c r="G59" s="39"/>
    </row>
    <row r="60" spans="1:7" ht="34.799999999999997" customHeight="1" x14ac:dyDescent="0.3">
      <c r="A60" s="20"/>
      <c r="B60" s="21"/>
      <c r="C60" s="6" t="s">
        <v>709</v>
      </c>
      <c r="D60" s="22" t="s">
        <v>710</v>
      </c>
      <c r="E60" s="23">
        <v>34</v>
      </c>
      <c r="F60" s="17"/>
      <c r="G60" s="38"/>
    </row>
    <row r="61" spans="1:7" ht="8.4" customHeight="1" x14ac:dyDescent="0.3">
      <c r="A61" s="18"/>
      <c r="B61" s="19"/>
      <c r="C61" s="5"/>
      <c r="D61" s="19"/>
      <c r="E61" s="19"/>
      <c r="F61" s="19"/>
      <c r="G61" s="39"/>
    </row>
    <row r="62" spans="1:7" ht="22.8" x14ac:dyDescent="0.3">
      <c r="A62" s="20"/>
      <c r="B62" s="21"/>
      <c r="C62" s="6" t="s">
        <v>711</v>
      </c>
      <c r="D62" s="22" t="s">
        <v>710</v>
      </c>
      <c r="E62" s="23">
        <v>34</v>
      </c>
      <c r="F62" s="17"/>
      <c r="G62" s="38"/>
    </row>
    <row r="63" spans="1:7" x14ac:dyDescent="0.3">
      <c r="A63" s="18"/>
      <c r="B63" s="19"/>
      <c r="C63" s="19"/>
      <c r="D63" s="19"/>
      <c r="E63" s="5"/>
      <c r="F63" s="19"/>
      <c r="G63" s="39"/>
    </row>
    <row r="64" spans="1:7" x14ac:dyDescent="0.3">
      <c r="A64" s="24" t="s">
        <v>39</v>
      </c>
      <c r="B64" s="25"/>
      <c r="C64" s="26"/>
      <c r="D64" s="27"/>
      <c r="E64" s="199"/>
      <c r="F64" s="28"/>
      <c r="G64" s="37"/>
    </row>
    <row r="65" spans="1:7" x14ac:dyDescent="0.3">
      <c r="A65" s="9"/>
      <c r="B65" s="9"/>
      <c r="C65" s="30"/>
      <c r="D65" s="9"/>
      <c r="E65" s="9"/>
      <c r="F65" s="9"/>
      <c r="G65" s="9"/>
    </row>
    <row r="66" spans="1:7" x14ac:dyDescent="0.3">
      <c r="A66" s="35" t="str">
        <f>$A$1</f>
        <v xml:space="preserve">TSHIAME WWTW REFURBISHMENT </v>
      </c>
      <c r="B66" s="32"/>
      <c r="C66" s="32"/>
      <c r="D66" s="32"/>
      <c r="E66" s="32"/>
      <c r="F66" s="32"/>
      <c r="G66" s="32"/>
    </row>
    <row r="67" spans="1:7" x14ac:dyDescent="0.3">
      <c r="A67" s="31" t="s">
        <v>40</v>
      </c>
      <c r="B67" s="32"/>
      <c r="C67" s="32"/>
      <c r="D67" s="32"/>
      <c r="E67" s="32"/>
      <c r="F67" s="32"/>
      <c r="G67" s="32"/>
    </row>
    <row r="68" spans="1:7" ht="30.6" customHeight="1" x14ac:dyDescent="0.3">
      <c r="A68" s="9"/>
      <c r="B68" s="9"/>
      <c r="C68" s="9"/>
      <c r="D68" s="544" t="s">
        <v>1986</v>
      </c>
      <c r="E68" s="545" t="s">
        <v>172</v>
      </c>
      <c r="F68" s="545" t="s">
        <v>172</v>
      </c>
      <c r="G68" s="545" t="s">
        <v>172</v>
      </c>
    </row>
    <row r="69" spans="1:7" ht="22.8" x14ac:dyDescent="0.3">
      <c r="A69" s="11" t="s">
        <v>5</v>
      </c>
      <c r="B69" s="11" t="s">
        <v>0</v>
      </c>
      <c r="C69" s="11" t="s">
        <v>1</v>
      </c>
      <c r="D69" s="11" t="s">
        <v>2</v>
      </c>
      <c r="E69" s="4" t="s">
        <v>3</v>
      </c>
      <c r="F69" s="11" t="s">
        <v>6</v>
      </c>
      <c r="G69" s="12" t="s">
        <v>4</v>
      </c>
    </row>
    <row r="70" spans="1:7" x14ac:dyDescent="0.3">
      <c r="A70" s="24" t="s">
        <v>41</v>
      </c>
      <c r="B70" s="25"/>
      <c r="C70" s="26"/>
      <c r="D70" s="27"/>
      <c r="E70" s="199"/>
      <c r="F70" s="28"/>
      <c r="G70" s="29"/>
    </row>
    <row r="71" spans="1:7" ht="8.4" customHeight="1" x14ac:dyDescent="0.3">
      <c r="A71" s="18"/>
      <c r="B71" s="19"/>
      <c r="C71" s="5"/>
      <c r="D71" s="19"/>
      <c r="E71" s="19"/>
      <c r="F71" s="19"/>
      <c r="G71" s="39"/>
    </row>
    <row r="72" spans="1:7" ht="24" x14ac:dyDescent="0.3">
      <c r="A72" s="20"/>
      <c r="B72" s="21"/>
      <c r="C72" s="49" t="s">
        <v>712</v>
      </c>
      <c r="D72" s="22"/>
      <c r="E72" s="23"/>
      <c r="F72" s="17"/>
      <c r="G72" s="38"/>
    </row>
    <row r="73" spans="1:7" ht="8.4" customHeight="1" x14ac:dyDescent="0.3">
      <c r="A73" s="18"/>
      <c r="B73" s="19"/>
      <c r="C73" s="5"/>
      <c r="D73" s="19"/>
      <c r="E73" s="19"/>
      <c r="F73" s="19"/>
      <c r="G73" s="39"/>
    </row>
    <row r="74" spans="1:7" ht="24" x14ac:dyDescent="0.3">
      <c r="A74" s="20"/>
      <c r="B74" s="21"/>
      <c r="C74" s="49" t="s">
        <v>713</v>
      </c>
      <c r="D74" s="22"/>
      <c r="E74" s="23"/>
      <c r="F74" s="17"/>
      <c r="G74" s="38"/>
    </row>
    <row r="75" spans="1:7" ht="8.4" customHeight="1" x14ac:dyDescent="0.3">
      <c r="A75" s="18"/>
      <c r="B75" s="19"/>
      <c r="C75" s="5"/>
      <c r="D75" s="19"/>
      <c r="E75" s="19"/>
      <c r="F75" s="19"/>
      <c r="G75" s="39"/>
    </row>
    <row r="76" spans="1:7" x14ac:dyDescent="0.3">
      <c r="A76" s="20"/>
      <c r="B76" s="21"/>
      <c r="C76" s="6" t="s">
        <v>714</v>
      </c>
      <c r="D76" s="22" t="s">
        <v>396</v>
      </c>
      <c r="E76" s="23">
        <v>0.5</v>
      </c>
      <c r="F76" s="17"/>
      <c r="G76" s="38"/>
    </row>
    <row r="77" spans="1:7" ht="8.4" customHeight="1" x14ac:dyDescent="0.3">
      <c r="A77" s="18"/>
      <c r="B77" s="19"/>
      <c r="C77" s="5"/>
      <c r="D77" s="19"/>
      <c r="E77" s="19"/>
      <c r="F77" s="19"/>
      <c r="G77" s="39"/>
    </row>
    <row r="78" spans="1:7" x14ac:dyDescent="0.3">
      <c r="A78" s="20"/>
      <c r="B78" s="21"/>
      <c r="C78" s="6" t="s">
        <v>715</v>
      </c>
      <c r="D78" s="22" t="s">
        <v>396</v>
      </c>
      <c r="E78" s="23">
        <v>4.5999999999999996</v>
      </c>
      <c r="F78" s="17"/>
      <c r="G78" s="38"/>
    </row>
    <row r="79" spans="1:7" ht="8.4" customHeight="1" x14ac:dyDescent="0.3">
      <c r="A79" s="18"/>
      <c r="B79" s="19"/>
      <c r="C79" s="5"/>
      <c r="D79" s="19"/>
      <c r="E79" s="19"/>
      <c r="F79" s="19"/>
      <c r="G79" s="39"/>
    </row>
    <row r="80" spans="1:7" x14ac:dyDescent="0.3">
      <c r="A80" s="20"/>
      <c r="B80" s="21"/>
      <c r="C80" s="6" t="s">
        <v>716</v>
      </c>
      <c r="D80" s="22" t="s">
        <v>396</v>
      </c>
      <c r="E80" s="23">
        <v>13</v>
      </c>
      <c r="F80" s="17"/>
      <c r="G80" s="38"/>
    </row>
    <row r="81" spans="1:7" ht="8.4" customHeight="1" x14ac:dyDescent="0.3">
      <c r="A81" s="18"/>
      <c r="B81" s="19"/>
      <c r="C81" s="5"/>
      <c r="D81" s="19"/>
      <c r="E81" s="19"/>
      <c r="F81" s="19"/>
      <c r="G81" s="39"/>
    </row>
    <row r="82" spans="1:7" x14ac:dyDescent="0.3">
      <c r="A82" s="20"/>
      <c r="B82" s="21"/>
      <c r="C82" s="6" t="s">
        <v>717</v>
      </c>
      <c r="D82" s="22" t="s">
        <v>396</v>
      </c>
      <c r="E82" s="23">
        <v>1.9000000000000001</v>
      </c>
      <c r="F82" s="17"/>
      <c r="G82" s="38"/>
    </row>
    <row r="83" spans="1:7" ht="8.4" customHeight="1" x14ac:dyDescent="0.3">
      <c r="A83" s="18"/>
      <c r="B83" s="19"/>
      <c r="C83" s="5"/>
      <c r="D83" s="19"/>
      <c r="E83" s="19"/>
      <c r="F83" s="19"/>
      <c r="G83" s="39"/>
    </row>
    <row r="84" spans="1:7" ht="22.8" x14ac:dyDescent="0.3">
      <c r="A84" s="20"/>
      <c r="B84" s="21"/>
      <c r="C84" s="6" t="s">
        <v>718</v>
      </c>
      <c r="D84" s="22" t="s">
        <v>695</v>
      </c>
      <c r="E84" s="23">
        <v>1.03</v>
      </c>
      <c r="F84" s="17"/>
      <c r="G84" s="38"/>
    </row>
    <row r="85" spans="1:7" ht="8.4" customHeight="1" x14ac:dyDescent="0.3">
      <c r="A85" s="18"/>
      <c r="B85" s="19"/>
      <c r="C85" s="5"/>
      <c r="D85" s="19"/>
      <c r="E85" s="19"/>
      <c r="F85" s="19"/>
      <c r="G85" s="39"/>
    </row>
    <row r="86" spans="1:7" x14ac:dyDescent="0.3">
      <c r="A86" s="20"/>
      <c r="B86" s="21"/>
      <c r="C86" s="6" t="s">
        <v>696</v>
      </c>
      <c r="D86" s="22" t="s">
        <v>492</v>
      </c>
      <c r="E86" s="23">
        <v>77.3</v>
      </c>
      <c r="F86" s="17"/>
      <c r="G86" s="38"/>
    </row>
    <row r="87" spans="1:7" ht="8.4" customHeight="1" x14ac:dyDescent="0.3">
      <c r="A87" s="18"/>
      <c r="B87" s="19"/>
      <c r="C87" s="5"/>
      <c r="D87" s="19"/>
      <c r="E87" s="19"/>
      <c r="F87" s="19"/>
      <c r="G87" s="39"/>
    </row>
    <row r="88" spans="1:7" ht="28.8" x14ac:dyDescent="0.3">
      <c r="A88" s="20"/>
      <c r="B88" s="21"/>
      <c r="C88" s="6" t="s">
        <v>719</v>
      </c>
      <c r="D88" s="22" t="s">
        <v>492</v>
      </c>
      <c r="E88" s="23">
        <v>8.5</v>
      </c>
      <c r="F88" s="17"/>
      <c r="G88" s="38"/>
    </row>
    <row r="89" spans="1:7" ht="8.4" customHeight="1" x14ac:dyDescent="0.3">
      <c r="A89" s="18"/>
      <c r="B89" s="19"/>
      <c r="C89" s="5"/>
      <c r="D89" s="19"/>
      <c r="E89" s="19"/>
      <c r="F89" s="19"/>
      <c r="G89" s="39"/>
    </row>
    <row r="90" spans="1:7" x14ac:dyDescent="0.3">
      <c r="A90" s="20"/>
      <c r="B90" s="21"/>
      <c r="C90" s="6" t="s">
        <v>697</v>
      </c>
      <c r="D90" s="22" t="s">
        <v>492</v>
      </c>
      <c r="E90" s="23">
        <v>10</v>
      </c>
      <c r="F90" s="17"/>
      <c r="G90" s="38"/>
    </row>
    <row r="91" spans="1:7" ht="8.4" customHeight="1" x14ac:dyDescent="0.3">
      <c r="A91" s="18"/>
      <c r="B91" s="19"/>
      <c r="C91" s="5"/>
      <c r="D91" s="19"/>
      <c r="E91" s="19"/>
      <c r="F91" s="19"/>
      <c r="G91" s="39"/>
    </row>
    <row r="92" spans="1:7" ht="34.200000000000003" x14ac:dyDescent="0.3">
      <c r="A92" s="20"/>
      <c r="B92" s="21"/>
      <c r="C92" s="6" t="s">
        <v>2187</v>
      </c>
      <c r="D92" s="22" t="s">
        <v>705</v>
      </c>
      <c r="E92" s="23">
        <v>9</v>
      </c>
      <c r="F92" s="17"/>
      <c r="G92" s="38"/>
    </row>
    <row r="93" spans="1:7" ht="8.4" customHeight="1" x14ac:dyDescent="0.3">
      <c r="A93" s="18"/>
      <c r="B93" s="19"/>
      <c r="C93" s="5"/>
      <c r="D93" s="19"/>
      <c r="E93" s="19"/>
      <c r="F93" s="19"/>
      <c r="G93" s="39"/>
    </row>
    <row r="94" spans="1:7" ht="72" x14ac:dyDescent="0.3">
      <c r="A94" s="20"/>
      <c r="B94" s="21"/>
      <c r="C94" s="6" t="s">
        <v>720</v>
      </c>
      <c r="D94" s="22" t="s">
        <v>492</v>
      </c>
      <c r="E94" s="23">
        <v>0</v>
      </c>
      <c r="F94" s="17"/>
      <c r="G94" s="38"/>
    </row>
    <row r="95" spans="1:7" ht="8.4" customHeight="1" x14ac:dyDescent="0.3">
      <c r="A95" s="18"/>
      <c r="B95" s="19"/>
      <c r="C95" s="5"/>
      <c r="D95" s="19"/>
      <c r="E95" s="19"/>
      <c r="F95" s="19"/>
      <c r="G95" s="39"/>
    </row>
    <row r="96" spans="1:7" ht="43.2" x14ac:dyDescent="0.3">
      <c r="A96" s="20"/>
      <c r="B96" s="21"/>
      <c r="C96" s="506" t="s">
        <v>721</v>
      </c>
      <c r="D96" s="22" t="s">
        <v>263</v>
      </c>
      <c r="E96" s="23">
        <v>0</v>
      </c>
      <c r="F96" s="17"/>
      <c r="G96" s="38"/>
    </row>
    <row r="97" spans="1:7" x14ac:dyDescent="0.3">
      <c r="A97" s="18"/>
      <c r="B97" s="19"/>
      <c r="C97" s="19"/>
      <c r="D97" s="19"/>
      <c r="E97" s="19"/>
      <c r="F97" s="19"/>
      <c r="G97" s="39"/>
    </row>
    <row r="98" spans="1:7" x14ac:dyDescent="0.3">
      <c r="A98" s="123" t="s">
        <v>62</v>
      </c>
      <c r="B98" s="25"/>
      <c r="C98" s="26"/>
      <c r="D98" s="27"/>
      <c r="E98" s="28"/>
      <c r="F98" s="28"/>
      <c r="G98" s="37"/>
    </row>
    <row r="99" spans="1:7" x14ac:dyDescent="0.3">
      <c r="A99" s="9"/>
      <c r="B99" s="9"/>
      <c r="C99" s="30"/>
      <c r="D99" s="9"/>
      <c r="E99" s="9"/>
      <c r="F99" s="9"/>
      <c r="G99" s="9"/>
    </row>
    <row r="100" spans="1:7" x14ac:dyDescent="0.3">
      <c r="C100" s="30"/>
    </row>
  </sheetData>
  <autoFilter ref="A5:H98" xr:uid="{3A99264A-3A25-48A5-BE18-6592EE709905}"/>
  <mergeCells count="2">
    <mergeCell ref="D4:G4"/>
    <mergeCell ref="D68:G68"/>
  </mergeCells>
  <pageMargins left="0.39370078740157483" right="0.31496062992125984" top="0.15748031496062992" bottom="7.874015748031496E-2" header="0" footer="0"/>
  <pageSetup paperSize="9" scale="73" fitToHeight="0" orientation="portrait" r:id="rId1"/>
  <rowBreaks count="1" manualBreakCount="1">
    <brk id="6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3CC5FBB31C240B4ECA9FC129ED3CC" ma:contentTypeVersion="14" ma:contentTypeDescription="Create a new document." ma:contentTypeScope="" ma:versionID="5211dd11a4fc0fda848f0bc83c76b299">
  <xsd:schema xmlns:xsd="http://www.w3.org/2001/XMLSchema" xmlns:xs="http://www.w3.org/2001/XMLSchema" xmlns:p="http://schemas.microsoft.com/office/2006/metadata/properties" xmlns:ns2="d0bf0243-ce8f-49f1-ad94-eb090ed81dd6" xmlns:ns3="fb8889f8-a55b-4295-a47b-da72a786f8cc" targetNamespace="http://schemas.microsoft.com/office/2006/metadata/properties" ma:root="true" ma:fieldsID="632c3cc1277516659288b4dba3151013" ns2:_="" ns3:_="">
    <xsd:import namespace="d0bf0243-ce8f-49f1-ad94-eb090ed81dd6"/>
    <xsd:import namespace="fb8889f8-a55b-4295-a47b-da72a786f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f0243-ce8f-49f1-ad94-eb090ed81d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c6a3598-77e4-45ef-bfc1-beae25693ad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889f8-a55b-4295-a47b-da72a786f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880f2f4-b451-4898-b720-0d4097c5bc5b}" ma:internalName="TaxCatchAll" ma:showField="CatchAllData" ma:web="fb8889f8-a55b-4295-a47b-da72a786f8c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f0243-ce8f-49f1-ad94-eb090ed81dd6">
      <Terms xmlns="http://schemas.microsoft.com/office/infopath/2007/PartnerControls"/>
    </lcf76f155ced4ddcb4097134ff3c332f>
    <TaxCatchAll xmlns="fb8889f8-a55b-4295-a47b-da72a786f8cc" xsi:nil="true"/>
  </documentManagement>
</p:properties>
</file>

<file path=customXml/itemProps1.xml><?xml version="1.0" encoding="utf-8"?>
<ds:datastoreItem xmlns:ds="http://schemas.openxmlformats.org/officeDocument/2006/customXml" ds:itemID="{91401D32-4778-4D48-B695-57CFD1AC9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f0243-ce8f-49f1-ad94-eb090ed81dd6"/>
    <ds:schemaRef ds:uri="fb8889f8-a55b-4295-a47b-da72a786f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5099C-4785-4682-8F65-CCFC8FC45A99}">
  <ds:schemaRefs>
    <ds:schemaRef ds:uri="http://schemas.microsoft.com/sharepoint/v3/contenttype/forms"/>
  </ds:schemaRefs>
</ds:datastoreItem>
</file>

<file path=customXml/itemProps3.xml><?xml version="1.0" encoding="utf-8"?>
<ds:datastoreItem xmlns:ds="http://schemas.openxmlformats.org/officeDocument/2006/customXml" ds:itemID="{DBA45F57-BD79-4550-B2CB-0E37DB71B0CA}">
  <ds:schemaRefs>
    <ds:schemaRef ds:uri="http://purl.org/dc/dcmitype/"/>
    <ds:schemaRef ds:uri="http://schemas.microsoft.com/office/2006/metadata/properties"/>
    <ds:schemaRef ds:uri="http://www.w3.org/XML/1998/namespace"/>
    <ds:schemaRef ds:uri="http://schemas.microsoft.com/office/infopath/2007/PartnerControls"/>
    <ds:schemaRef ds:uri="d0bf0243-ce8f-49f1-ad94-eb090ed81dd6"/>
    <ds:schemaRef ds:uri="http://schemas.microsoft.com/office/2006/documentManagement/types"/>
    <ds:schemaRef ds:uri="http://purl.org/dc/terms/"/>
    <ds:schemaRef ds:uri="fb8889f8-a55b-4295-a47b-da72a786f8cc"/>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vt:i4>
      </vt:variant>
    </vt:vector>
  </HeadingPairs>
  <TitlesOfParts>
    <vt:vector size="40" baseType="lpstr">
      <vt:lpstr>Summary</vt:lpstr>
      <vt:lpstr>Sche A1</vt:lpstr>
      <vt:lpstr>Sche A3</vt:lpstr>
      <vt:lpstr>Sche A4</vt:lpstr>
      <vt:lpstr>Sche A5</vt:lpstr>
      <vt:lpstr>Sche B1_n</vt:lpstr>
      <vt:lpstr>Sche B2_n</vt:lpstr>
      <vt:lpstr>Sche B3_n</vt:lpstr>
      <vt:lpstr>Sche B4_n</vt:lpstr>
      <vt:lpstr>Sche B5_n</vt:lpstr>
      <vt:lpstr>Sche B6_n</vt:lpstr>
      <vt:lpstr>Sche B7_n</vt:lpstr>
      <vt:lpstr>Sche B8_n</vt:lpstr>
      <vt:lpstr>Sche B9_n</vt:lpstr>
      <vt:lpstr>Sche B10_</vt:lpstr>
      <vt:lpstr>Sche B11_0</vt:lpstr>
      <vt:lpstr>Sche B12_</vt:lpstr>
      <vt:lpstr>Sche B13</vt:lpstr>
      <vt:lpstr>Sche C1</vt:lpstr>
      <vt:lpstr>Sche C2</vt:lpstr>
      <vt:lpstr>Sche C3</vt:lpstr>
      <vt:lpstr>Sche C4</vt:lpstr>
      <vt:lpstr>Sche C5</vt:lpstr>
      <vt:lpstr>Sche C6</vt:lpstr>
      <vt:lpstr>Sche C7</vt:lpstr>
      <vt:lpstr>Sche C8</vt:lpstr>
      <vt:lpstr>Sche C9</vt:lpstr>
      <vt:lpstr>Sche C10</vt:lpstr>
      <vt:lpstr>Sche D1</vt:lpstr>
      <vt:lpstr>Sche D2</vt:lpstr>
      <vt:lpstr>Sche D3</vt:lpstr>
      <vt:lpstr>Sche D4</vt:lpstr>
      <vt:lpstr>Sche D5</vt:lpstr>
      <vt:lpstr>Sche D6</vt:lpstr>
      <vt:lpstr>Sche D7</vt:lpstr>
      <vt:lpstr>Sche D8</vt:lpstr>
      <vt:lpstr>'Sche B11_0'!Print_Area</vt:lpstr>
      <vt:lpstr>'Sche C1'!Print_Area</vt:lpstr>
      <vt:lpstr>'Sche D5'!Print_Area</vt:lpstr>
      <vt:lpstr>'Sche D7'!Print_Area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Muller</dc:creator>
  <cp:lastModifiedBy>Tsepo Selepe</cp:lastModifiedBy>
  <cp:lastPrinted>2026-05-24T06:27:33Z</cp:lastPrinted>
  <dcterms:created xsi:type="dcterms:W3CDTF">2024-07-05T13:56:50Z</dcterms:created>
  <dcterms:modified xsi:type="dcterms:W3CDTF">2026-05-24T06:27:43Z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0x01010029D3CC5FBB31C240B4ECA9FC129ED3CC</vt:lpwstr>
  </property>
  <property fmtid="{D5CDD505-2E9C-101B-9397-08002B2CF9AE}" pid="3" name="MediaServiceImageTags">
    <vt:lpwstr/>
  </property>
</Properties>
</file>